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29040" windowHeight="15840" tabRatio="876"/>
  </bookViews>
  <sheets>
    <sheet name="Top" sheetId="1" r:id="rId1"/>
    <sheet name="①基本情報" sheetId="2" r:id="rId2"/>
    <sheet name="②男入力" sheetId="5" r:id="rId3"/>
    <sheet name="③女入力" sheetId="6" r:id="rId4"/>
    <sheet name="④外字" sheetId="3" r:id="rId5"/>
    <sheet name="⑤男選択" sheetId="24" r:id="rId6"/>
    <sheet name="⑥女選択" sheetId="25" r:id="rId7"/>
    <sheet name="⑦日付" sheetId="4" r:id="rId8"/>
    <sheet name="⑧-1女団印刷" sheetId="28" r:id="rId9"/>
    <sheet name="⑧-2男団印刷" sheetId="23" r:id="rId10"/>
    <sheet name="⑧-3女個印刷" sheetId="29" r:id="rId11"/>
    <sheet name="⑧-4男個印刷" sheetId="27" r:id="rId12"/>
    <sheet name="⑨ｰ２委員長集約(団体)" sheetId="13" r:id="rId13"/>
    <sheet name="⑨ｰ３委員長集約(個人)" sheetId="26" r:id="rId14"/>
  </sheets>
  <definedNames>
    <definedName name="_xlnm._FilterDatabase" localSheetId="1" hidden="1">①基本情報!$B$5:$AI$8</definedName>
    <definedName name="_xlnm.Print_Area" localSheetId="1">①基本情報!$A$1:$BT$52</definedName>
    <definedName name="_xlnm.Print_Area" localSheetId="2">②男入力!$B$1:$AS$24</definedName>
    <definedName name="_xlnm.Print_Area" localSheetId="3">③女入力!$B$1:$AS$21</definedName>
    <definedName name="_xlnm.Print_Area" localSheetId="4">④外字!$A$3:$BF$21</definedName>
    <definedName name="_xlnm.Print_Area" localSheetId="8">'⑧-1女団印刷'!$A$3:$AM$52</definedName>
    <definedName name="_xlnm.Print_Area" localSheetId="9">'⑧-2男団印刷'!$A$3:$AM$52</definedName>
    <definedName name="_xlnm.Print_Area" localSheetId="10">'⑧-3女個印刷'!$A$3:$AM$52</definedName>
    <definedName name="_xlnm.Print_Area" localSheetId="11">'⑧-4男個印刷'!$A$3:$AM$52</definedName>
    <definedName name="_xlnm.Print_Area" localSheetId="12">'⑨ｰ２委員長集約(団体)'!$A$2:$CD$10</definedName>
    <definedName name="_xlnm.Print_Area" localSheetId="13">'⑨ｰ３委員長集約(個人)'!$B$2:$X$48</definedName>
    <definedName name="_xlnm.Print_Area" localSheetId="0">Top!$A$1:$E$32</definedName>
    <definedName name="Z_5D963F3A_B207_4215_A36A_BBA0BD90DFE4_.wvu.Cols" localSheetId="2" hidden="1">②男入力!$C:$C</definedName>
    <definedName name="Z_5D963F3A_B207_4215_A36A_BBA0BD90DFE4_.wvu.Cols" localSheetId="3" hidden="1">③女入力!$C:$C</definedName>
    <definedName name="Z_5D963F3A_B207_4215_A36A_BBA0BD90DFE4_.wvu.Cols" localSheetId="7" hidden="1">⑦日付!$AO:$AO</definedName>
    <definedName name="Z_5D963F3A_B207_4215_A36A_BBA0BD90DFE4_.wvu.Cols" localSheetId="13" hidden="1">'⑨ｰ３委員長集約(個人)'!#REF!</definedName>
    <definedName name="Z_5D963F3A_B207_4215_A36A_BBA0BD90DFE4_.wvu.Cols" localSheetId="0" hidden="1">Top!$N:$N</definedName>
    <definedName name="Z_5D963F3A_B207_4215_A36A_BBA0BD90DFE4_.wvu.PrintArea" localSheetId="4" hidden="1">④外字!$A$3:$BF$21</definedName>
    <definedName name="Z_5D963F3A_B207_4215_A36A_BBA0BD90DFE4_.wvu.PrintArea" localSheetId="12" hidden="1">'⑨ｰ２委員長集約(団体)'!$A$2:$BP$10</definedName>
    <definedName name="Z_5D963F3A_B207_4215_A36A_BBA0BD90DFE4_.wvu.PrintArea" localSheetId="13" hidden="1">'⑨ｰ３委員長集約(個人)'!$B$2:$S$48</definedName>
  </definedNames>
  <calcPr calcId="162913"/>
  <customWorkbookViews>
    <customWorkbookView name="Windows User - 個人用ビュー" guid="{5D963F3A-B207-4215-A36A-BBA0BD90DFE4}" mergeInterval="0" personalView="1" maximized="1" xWindow="-8" yWindow="-8" windowWidth="1382" windowHeight="744" tabRatio="876" activeSheetId="1"/>
  </customWorkbookViews>
</workbook>
</file>

<file path=xl/calcChain.xml><?xml version="1.0" encoding="utf-8"?>
<calcChain xmlns="http://schemas.openxmlformats.org/spreadsheetml/2006/main">
  <c r="BB10" i="13" l="1"/>
  <c r="CC5" i="13"/>
  <c r="G12" i="27"/>
  <c r="G12" i="29"/>
  <c r="G12" i="23"/>
  <c r="G12" i="28"/>
  <c r="AE32" i="26"/>
  <c r="AD32" i="26"/>
  <c r="AE4" i="26"/>
  <c r="AD4" i="26"/>
  <c r="AY2" i="6" l="1"/>
  <c r="AY1" i="6"/>
  <c r="AY2" i="5"/>
  <c r="AY1" i="5"/>
  <c r="AC8" i="1"/>
  <c r="AX3" i="6" s="1"/>
  <c r="AX3" i="5" l="1"/>
  <c r="AI4" i="26"/>
  <c r="AH4" i="26"/>
  <c r="AG4" i="26"/>
  <c r="AF4" i="26"/>
  <c r="AC4" i="26"/>
  <c r="AB4" i="26"/>
  <c r="AA4" i="26"/>
  <c r="Z4" i="26"/>
  <c r="Z32" i="26"/>
  <c r="AI32" i="26" l="1"/>
  <c r="AH32" i="26"/>
  <c r="AG32" i="26"/>
  <c r="AF32" i="26"/>
  <c r="AC32" i="26"/>
  <c r="AB32" i="26"/>
  <c r="AA32" i="26"/>
  <c r="AX11" i="6" l="1"/>
  <c r="T11" i="6" s="1"/>
  <c r="AX12" i="6"/>
  <c r="T12" i="6" s="1"/>
  <c r="AX13" i="6"/>
  <c r="T13" i="6" s="1"/>
  <c r="AX14" i="6"/>
  <c r="T14" i="6" s="1"/>
  <c r="AX15" i="6"/>
  <c r="AX16" i="6"/>
  <c r="AX17" i="6"/>
  <c r="T17" i="6" s="1"/>
  <c r="AX18" i="6"/>
  <c r="T18" i="6" s="1"/>
  <c r="AX19" i="6"/>
  <c r="AX20" i="6"/>
  <c r="AX21" i="6"/>
  <c r="T21" i="6" s="1"/>
  <c r="AX10" i="6"/>
  <c r="T10" i="6" s="1"/>
  <c r="AX9" i="6"/>
  <c r="T9" i="6" s="1"/>
  <c r="AX9" i="5"/>
  <c r="T9" i="5" s="1"/>
  <c r="AX17" i="5"/>
  <c r="T24" i="6"/>
  <c r="T23" i="6"/>
  <c r="T22" i="6"/>
  <c r="T20" i="6"/>
  <c r="T19" i="6"/>
  <c r="T16" i="6"/>
  <c r="T15" i="6"/>
  <c r="T17" i="5"/>
  <c r="T21" i="5"/>
  <c r="AX11" i="5"/>
  <c r="T11" i="5" s="1"/>
  <c r="AX12" i="5"/>
  <c r="T12" i="5" s="1"/>
  <c r="AX13" i="5"/>
  <c r="T13" i="5" s="1"/>
  <c r="AX14" i="5"/>
  <c r="T14" i="5" s="1"/>
  <c r="AX15" i="5"/>
  <c r="T15" i="5" s="1"/>
  <c r="AX16" i="5"/>
  <c r="T16" i="5" s="1"/>
  <c r="AX18" i="5"/>
  <c r="T18" i="5" s="1"/>
  <c r="AX19" i="5"/>
  <c r="T19" i="5" s="1"/>
  <c r="AX20" i="5"/>
  <c r="T20" i="5" s="1"/>
  <c r="AX21" i="5"/>
  <c r="AX22" i="5"/>
  <c r="T22" i="5" s="1"/>
  <c r="AX23" i="5"/>
  <c r="T23" i="5" s="1"/>
  <c r="AX24" i="5"/>
  <c r="T24" i="5" s="1"/>
  <c r="AX10" i="5"/>
  <c r="T10" i="5" s="1"/>
  <c r="BC10" i="13" l="1"/>
  <c r="BA10" i="13"/>
  <c r="CD5" i="13"/>
  <c r="CB5" i="13"/>
  <c r="AV10" i="13" l="1"/>
  <c r="AU10" i="13"/>
  <c r="AT10" i="13"/>
  <c r="AS10" i="13"/>
  <c r="BT5" i="13"/>
  <c r="BS5" i="13"/>
  <c r="BR5" i="13"/>
  <c r="BQ5" i="13"/>
  <c r="L10" i="13" l="1"/>
  <c r="K10" i="13"/>
  <c r="J10" i="13"/>
  <c r="I10" i="13"/>
  <c r="H10" i="13"/>
  <c r="G10" i="13"/>
  <c r="L5" i="13"/>
  <c r="K5" i="13"/>
  <c r="J5" i="13"/>
  <c r="I5" i="13"/>
  <c r="H5" i="13"/>
  <c r="G5" i="13"/>
  <c r="AK44" i="29" l="1"/>
  <c r="AK42" i="29"/>
  <c r="AK40" i="29"/>
  <c r="AK38" i="29"/>
  <c r="AK36" i="29"/>
  <c r="AK34" i="29"/>
  <c r="AK32" i="29"/>
  <c r="AK30" i="29"/>
  <c r="W20" i="25"/>
  <c r="AK44" i="27"/>
  <c r="AK42" i="27"/>
  <c r="AK40" i="27"/>
  <c r="AK38" i="27"/>
  <c r="AK36" i="27"/>
  <c r="AK34" i="27"/>
  <c r="AK32" i="27"/>
  <c r="AK30" i="27"/>
  <c r="J21" i="27" l="1"/>
  <c r="J15" i="27"/>
  <c r="A41" i="26" l="1"/>
  <c r="X41" i="26" s="1"/>
  <c r="A42" i="26"/>
  <c r="X42" i="26" s="1"/>
  <c r="A43" i="26"/>
  <c r="X43" i="26" s="1"/>
  <c r="A44" i="26"/>
  <c r="X44" i="26" s="1"/>
  <c r="A45" i="26"/>
  <c r="X45" i="26" s="1"/>
  <c r="A46" i="26"/>
  <c r="X46" i="26" s="1"/>
  <c r="A47" i="26"/>
  <c r="X47" i="26" s="1"/>
  <c r="A48" i="26"/>
  <c r="X48" i="26" s="1"/>
  <c r="A33" i="26"/>
  <c r="X33" i="26" s="1"/>
  <c r="A34" i="26"/>
  <c r="X34" i="26" s="1"/>
  <c r="A35" i="26"/>
  <c r="X35" i="26" s="1"/>
  <c r="A36" i="26"/>
  <c r="X36" i="26" s="1"/>
  <c r="A37" i="26"/>
  <c r="X37" i="26" s="1"/>
  <c r="A38" i="26"/>
  <c r="X38" i="26" s="1"/>
  <c r="A39" i="26"/>
  <c r="X39" i="26" s="1"/>
  <c r="A40" i="26"/>
  <c r="X40" i="26" s="1"/>
  <c r="A13" i="26"/>
  <c r="X13" i="26" s="1"/>
  <c r="A14" i="26"/>
  <c r="X14" i="26" s="1"/>
  <c r="A15" i="26"/>
  <c r="X15" i="26" s="1"/>
  <c r="A16" i="26"/>
  <c r="X16" i="26" s="1"/>
  <c r="A17" i="26"/>
  <c r="X17" i="26" s="1"/>
  <c r="A18" i="26"/>
  <c r="X18" i="26" s="1"/>
  <c r="A19" i="26"/>
  <c r="X19" i="26" s="1"/>
  <c r="A20" i="26"/>
  <c r="X20" i="26" s="1"/>
  <c r="A21" i="26"/>
  <c r="X21" i="26" s="1"/>
  <c r="A22" i="26"/>
  <c r="X22" i="26" s="1"/>
  <c r="A23" i="26"/>
  <c r="X23" i="26" s="1"/>
  <c r="A24" i="26"/>
  <c r="X24" i="26" s="1"/>
  <c r="A25" i="26"/>
  <c r="X25" i="26" s="1"/>
  <c r="A26" i="26"/>
  <c r="X26" i="26" s="1"/>
  <c r="A27" i="26"/>
  <c r="X27" i="26" s="1"/>
  <c r="A28" i="26"/>
  <c r="X28" i="26" s="1"/>
  <c r="A5" i="26"/>
  <c r="A6" i="26"/>
  <c r="X6" i="26" s="1"/>
  <c r="A7" i="26"/>
  <c r="X7" i="26" s="1"/>
  <c r="A8" i="26"/>
  <c r="X8" i="26" s="1"/>
  <c r="A9" i="26"/>
  <c r="X9" i="26" s="1"/>
  <c r="A10" i="26"/>
  <c r="X10" i="26" s="1"/>
  <c r="A11" i="26"/>
  <c r="X11" i="26" s="1"/>
  <c r="A12" i="26"/>
  <c r="X12" i="26" s="1"/>
  <c r="H5" i="26" l="1"/>
  <c r="G5" i="26"/>
  <c r="F5" i="26"/>
  <c r="E5" i="26"/>
  <c r="X5" i="26"/>
  <c r="T5" i="26" l="1"/>
  <c r="W5" i="26"/>
  <c r="V5" i="26"/>
  <c r="U5" i="26"/>
  <c r="L5" i="26"/>
  <c r="K5" i="26"/>
  <c r="S5" i="26"/>
  <c r="J5" i="26"/>
  <c r="R5" i="26"/>
  <c r="I5" i="26"/>
  <c r="AS44" i="29"/>
  <c r="AS42" i="29"/>
  <c r="AS40" i="29"/>
  <c r="AS38" i="29"/>
  <c r="AS36" i="29"/>
  <c r="AS34" i="29"/>
  <c r="AS32" i="29"/>
  <c r="AS30" i="29"/>
  <c r="C52" i="29"/>
  <c r="AE25" i="29"/>
  <c r="O25" i="29"/>
  <c r="J24" i="29"/>
  <c r="G23" i="29"/>
  <c r="V22" i="29"/>
  <c r="J22" i="29"/>
  <c r="J21" i="29"/>
  <c r="AE18" i="29"/>
  <c r="O18" i="29"/>
  <c r="J17" i="29"/>
  <c r="J16" i="29"/>
  <c r="AT15" i="29"/>
  <c r="J15" i="29"/>
  <c r="U13" i="29"/>
  <c r="J13" i="29"/>
  <c r="G11" i="29"/>
  <c r="G9" i="29"/>
  <c r="S7" i="29"/>
  <c r="B4" i="29"/>
  <c r="AS36" i="28"/>
  <c r="Q36" i="28" s="1"/>
  <c r="AO10" i="13" s="1"/>
  <c r="AS34" i="28"/>
  <c r="AS32" i="28"/>
  <c r="AS30" i="28"/>
  <c r="AE30" i="28" s="1"/>
  <c r="T10" i="13" s="1"/>
  <c r="AE25" i="28"/>
  <c r="O25" i="28"/>
  <c r="J24" i="28"/>
  <c r="J22" i="28"/>
  <c r="G23" i="28"/>
  <c r="V22" i="28"/>
  <c r="J21" i="28"/>
  <c r="AE18" i="28"/>
  <c r="O18" i="28"/>
  <c r="J17" i="28"/>
  <c r="J16" i="28"/>
  <c r="AT15" i="28"/>
  <c r="J15" i="28"/>
  <c r="C52" i="28"/>
  <c r="U13" i="28"/>
  <c r="J13" i="28"/>
  <c r="G11" i="28"/>
  <c r="G9" i="28"/>
  <c r="S7" i="28"/>
  <c r="B4" i="28"/>
  <c r="AU15" i="28" l="1"/>
  <c r="S15" i="28" s="1"/>
  <c r="O40" i="29"/>
  <c r="J41" i="29"/>
  <c r="E41" i="29"/>
  <c r="J40" i="29"/>
  <c r="E40" i="29"/>
  <c r="O34" i="29"/>
  <c r="J35" i="29"/>
  <c r="E35" i="29"/>
  <c r="J34" i="29"/>
  <c r="E34" i="29"/>
  <c r="O36" i="29"/>
  <c r="J37" i="29"/>
  <c r="E37" i="29"/>
  <c r="J36" i="29"/>
  <c r="E36" i="29"/>
  <c r="O44" i="29"/>
  <c r="J45" i="29"/>
  <c r="E45" i="29"/>
  <c r="J44" i="29"/>
  <c r="E44" i="29"/>
  <c r="O32" i="29"/>
  <c r="J33" i="29"/>
  <c r="E33" i="29"/>
  <c r="J32" i="29"/>
  <c r="E32" i="29"/>
  <c r="AH42" i="29"/>
  <c r="J43" i="29"/>
  <c r="E43" i="29"/>
  <c r="J42" i="29"/>
  <c r="E42" i="29"/>
  <c r="O30" i="29"/>
  <c r="J31" i="29"/>
  <c r="E31" i="29"/>
  <c r="J30" i="29"/>
  <c r="E30" i="29"/>
  <c r="O38" i="29"/>
  <c r="J39" i="29"/>
  <c r="E39" i="29"/>
  <c r="J38" i="29"/>
  <c r="E38" i="29"/>
  <c r="E35" i="28"/>
  <c r="AC10" i="13" s="1"/>
  <c r="J35" i="28"/>
  <c r="AD10" i="13" s="1"/>
  <c r="E34" i="28"/>
  <c r="J34" i="28"/>
  <c r="E32" i="28"/>
  <c r="J32" i="28"/>
  <c r="E33" i="28"/>
  <c r="U10" i="13" s="1"/>
  <c r="J33" i="28"/>
  <c r="V10" i="13" s="1"/>
  <c r="AH30" i="28"/>
  <c r="J31" i="28"/>
  <c r="N10" i="13" s="1"/>
  <c r="E31" i="28"/>
  <c r="M10" i="13" s="1"/>
  <c r="J30" i="28"/>
  <c r="E30" i="28"/>
  <c r="E37" i="28"/>
  <c r="AK10" i="13" s="1"/>
  <c r="J37" i="28"/>
  <c r="AL10" i="13" s="1"/>
  <c r="E36" i="28"/>
  <c r="J36" i="28"/>
  <c r="O30" i="28"/>
  <c r="P10" i="13" s="1"/>
  <c r="Q30" i="28"/>
  <c r="Q10" i="13" s="1"/>
  <c r="S30" i="28"/>
  <c r="R10" i="13" s="1"/>
  <c r="S31" i="28"/>
  <c r="AW10" i="13" s="1"/>
  <c r="Q36" i="29"/>
  <c r="AB30" i="28"/>
  <c r="S10" i="13" s="1"/>
  <c r="AB44" i="29"/>
  <c r="S37" i="28"/>
  <c r="AZ10" i="13" s="1"/>
  <c r="S36" i="28"/>
  <c r="AP10" i="13" s="1"/>
  <c r="Q40" i="29"/>
  <c r="AE36" i="28"/>
  <c r="AR10" i="13" s="1"/>
  <c r="Q42" i="29"/>
  <c r="O36" i="28"/>
  <c r="AN10" i="13" s="1"/>
  <c r="Q32" i="29"/>
  <c r="S44" i="29"/>
  <c r="AH36" i="28"/>
  <c r="AE34" i="28"/>
  <c r="AJ10" i="13" s="1"/>
  <c r="AH34" i="28"/>
  <c r="O34" i="28"/>
  <c r="AF10" i="13" s="1"/>
  <c r="Q34" i="28"/>
  <c r="AG10" i="13" s="1"/>
  <c r="AE32" i="28"/>
  <c r="AB10" i="13" s="1"/>
  <c r="AH32" i="28"/>
  <c r="O32" i="28"/>
  <c r="X10" i="13" s="1"/>
  <c r="Q44" i="29"/>
  <c r="AH44" i="29"/>
  <c r="S42" i="29"/>
  <c r="AB40" i="29"/>
  <c r="S40" i="29"/>
  <c r="S38" i="29"/>
  <c r="Q38" i="29"/>
  <c r="S32" i="29"/>
  <c r="AB32" i="29"/>
  <c r="AH32" i="29"/>
  <c r="Q30" i="29"/>
  <c r="S30" i="29"/>
  <c r="AB30" i="29"/>
  <c r="AH30" i="29"/>
  <c r="S36" i="29"/>
  <c r="AB36" i="29"/>
  <c r="AB38" i="29"/>
  <c r="AB42" i="29"/>
  <c r="AE30" i="29"/>
  <c r="AE32" i="29"/>
  <c r="AE34" i="29"/>
  <c r="AE36" i="29"/>
  <c r="AE38" i="29"/>
  <c r="AE40" i="29"/>
  <c r="AE42" i="29"/>
  <c r="AE44" i="29"/>
  <c r="AH34" i="29"/>
  <c r="AB34" i="29"/>
  <c r="S31" i="29"/>
  <c r="S33" i="29"/>
  <c r="S35" i="29"/>
  <c r="S37" i="29"/>
  <c r="S39" i="29"/>
  <c r="S41" i="29"/>
  <c r="S43" i="29"/>
  <c r="S45" i="29"/>
  <c r="AH38" i="29"/>
  <c r="Q34" i="29"/>
  <c r="S34" i="29"/>
  <c r="AH36" i="29"/>
  <c r="AH40" i="29"/>
  <c r="O42" i="29"/>
  <c r="AU15" i="29"/>
  <c r="S15" i="29" s="1"/>
  <c r="Q32" i="28"/>
  <c r="Y10" i="13" s="1"/>
  <c r="S32" i="28"/>
  <c r="Z10" i="13" s="1"/>
  <c r="S34" i="28"/>
  <c r="AH10" i="13" s="1"/>
  <c r="AB32" i="28"/>
  <c r="AA10" i="13" s="1"/>
  <c r="AB34" i="28"/>
  <c r="AI10" i="13" s="1"/>
  <c r="AB36" i="28"/>
  <c r="AQ10" i="13" s="1"/>
  <c r="S33" i="28"/>
  <c r="AX10" i="13" s="1"/>
  <c r="S35" i="28"/>
  <c r="AY10" i="13" s="1"/>
  <c r="AS44" i="27"/>
  <c r="AS42" i="27"/>
  <c r="AS40" i="27"/>
  <c r="AS38" i="27"/>
  <c r="AS36" i="27"/>
  <c r="AE36" i="27" s="1"/>
  <c r="AS34" i="27"/>
  <c r="AS32" i="27"/>
  <c r="AS30" i="27"/>
  <c r="C52" i="27"/>
  <c r="AE25" i="27"/>
  <c r="O25" i="27"/>
  <c r="J24" i="27"/>
  <c r="G23" i="27"/>
  <c r="V22" i="27"/>
  <c r="J22" i="27"/>
  <c r="AE18" i="27"/>
  <c r="O18" i="27"/>
  <c r="J17" i="27"/>
  <c r="J16" i="27"/>
  <c r="AT15" i="27"/>
  <c r="AU15" i="27" s="1"/>
  <c r="S15" i="27" s="1"/>
  <c r="U13" i="27"/>
  <c r="J13" i="27"/>
  <c r="G11" i="27"/>
  <c r="G9" i="27"/>
  <c r="S7" i="27"/>
  <c r="B4" i="27"/>
  <c r="AS42" i="23"/>
  <c r="AS40" i="23"/>
  <c r="AS38" i="23"/>
  <c r="AS36" i="23"/>
  <c r="AS34" i="23"/>
  <c r="AS32" i="23"/>
  <c r="E32" i="23" s="1"/>
  <c r="AS30" i="23"/>
  <c r="J31" i="27" l="1"/>
  <c r="E31" i="27"/>
  <c r="J30" i="27"/>
  <c r="E30" i="27"/>
  <c r="AH38" i="27"/>
  <c r="J39" i="27"/>
  <c r="E39" i="27"/>
  <c r="J38" i="27"/>
  <c r="E38" i="27"/>
  <c r="J33" i="27"/>
  <c r="E33" i="27"/>
  <c r="J32" i="27"/>
  <c r="E32" i="27"/>
  <c r="AH40" i="27"/>
  <c r="J41" i="27"/>
  <c r="E41" i="27"/>
  <c r="J40" i="27"/>
  <c r="E40" i="27"/>
  <c r="J35" i="27"/>
  <c r="E35" i="27"/>
  <c r="J34" i="27"/>
  <c r="E34" i="27"/>
  <c r="J43" i="27"/>
  <c r="E43" i="27"/>
  <c r="J42" i="27"/>
  <c r="E42" i="27"/>
  <c r="AH36" i="27"/>
  <c r="J37" i="27"/>
  <c r="E37" i="27"/>
  <c r="J36" i="27"/>
  <c r="E36" i="27"/>
  <c r="J45" i="27"/>
  <c r="E45" i="27"/>
  <c r="J44" i="27"/>
  <c r="E44" i="27"/>
  <c r="W10" i="13"/>
  <c r="AM10" i="13"/>
  <c r="AE10" i="13"/>
  <c r="O10" i="13"/>
  <c r="AH42" i="23"/>
  <c r="J43" i="23"/>
  <c r="BJ5" i="13" s="1"/>
  <c r="J42" i="23"/>
  <c r="E43" i="23"/>
  <c r="BI5" i="13" s="1"/>
  <c r="E42" i="23"/>
  <c r="E41" i="23"/>
  <c r="BA5" i="13" s="1"/>
  <c r="J41" i="23"/>
  <c r="BB5" i="13" s="1"/>
  <c r="E40" i="23"/>
  <c r="J40" i="23"/>
  <c r="AH38" i="23"/>
  <c r="J39" i="23"/>
  <c r="AT5" i="13" s="1"/>
  <c r="J38" i="23"/>
  <c r="E38" i="23"/>
  <c r="E39" i="23"/>
  <c r="AS5" i="13" s="1"/>
  <c r="AH36" i="23"/>
  <c r="J37" i="23"/>
  <c r="AL5" i="13" s="1"/>
  <c r="E37" i="23"/>
  <c r="AK5" i="13" s="1"/>
  <c r="E36" i="23"/>
  <c r="J36" i="23"/>
  <c r="AH34" i="23"/>
  <c r="J35" i="23"/>
  <c r="AD5" i="13" s="1"/>
  <c r="J34" i="23"/>
  <c r="E35" i="23"/>
  <c r="AC5" i="13" s="1"/>
  <c r="E34" i="23"/>
  <c r="AH32" i="23"/>
  <c r="E33" i="23"/>
  <c r="U5" i="13" s="1"/>
  <c r="J33" i="23"/>
  <c r="V5" i="13" s="1"/>
  <c r="J32" i="23"/>
  <c r="AB30" i="23"/>
  <c r="S5" i="13" s="1"/>
  <c r="J31" i="23"/>
  <c r="N5" i="13" s="1"/>
  <c r="J30" i="23"/>
  <c r="E31" i="23"/>
  <c r="M5" i="13" s="1"/>
  <c r="E30" i="23"/>
  <c r="O38" i="23"/>
  <c r="AV5" i="13" s="1"/>
  <c r="AB38" i="27"/>
  <c r="Q38" i="23"/>
  <c r="AW5" i="13" s="1"/>
  <c r="AB38" i="23"/>
  <c r="AY5" i="13" s="1"/>
  <c r="O42" i="23"/>
  <c r="BL5" i="13" s="1"/>
  <c r="Q42" i="23"/>
  <c r="BM5" i="13" s="1"/>
  <c r="AB42" i="23"/>
  <c r="BO5" i="13" s="1"/>
  <c r="O36" i="23"/>
  <c r="AN5" i="13" s="1"/>
  <c r="Q36" i="23"/>
  <c r="AO5" i="13" s="1"/>
  <c r="AB36" i="23"/>
  <c r="AQ5" i="13" s="1"/>
  <c r="O32" i="23"/>
  <c r="X5" i="13" s="1"/>
  <c r="Q32" i="23"/>
  <c r="Y5" i="13" s="1"/>
  <c r="AB32" i="23"/>
  <c r="AA5" i="13" s="1"/>
  <c r="Q40" i="27"/>
  <c r="O34" i="23"/>
  <c r="AF5" i="13" s="1"/>
  <c r="Q34" i="23"/>
  <c r="AG5" i="13" s="1"/>
  <c r="O30" i="23"/>
  <c r="P5" i="13" s="1"/>
  <c r="S30" i="23"/>
  <c r="R5" i="13" s="1"/>
  <c r="S34" i="23"/>
  <c r="AH5" i="13" s="1"/>
  <c r="S36" i="23"/>
  <c r="AP5" i="13" s="1"/>
  <c r="S38" i="23"/>
  <c r="AX5" i="13" s="1"/>
  <c r="S42" i="23"/>
  <c r="BN5" i="13" s="1"/>
  <c r="S32" i="23"/>
  <c r="Z5" i="13" s="1"/>
  <c r="AE34" i="23"/>
  <c r="AJ5" i="13" s="1"/>
  <c r="AE36" i="23"/>
  <c r="AR5" i="13" s="1"/>
  <c r="AE38" i="23"/>
  <c r="AZ5" i="13" s="1"/>
  <c r="AE42" i="23"/>
  <c r="BP5" i="13" s="1"/>
  <c r="AE32" i="23"/>
  <c r="AB5" i="13" s="1"/>
  <c r="AE30" i="23"/>
  <c r="T5" i="13" s="1"/>
  <c r="AH30" i="23"/>
  <c r="S31" i="23"/>
  <c r="BU5" i="13" s="1"/>
  <c r="AE40" i="23"/>
  <c r="BH5" i="13" s="1"/>
  <c r="AH40" i="23"/>
  <c r="S35" i="23"/>
  <c r="BW5" i="13" s="1"/>
  <c r="S37" i="23"/>
  <c r="BX5" i="13" s="1"/>
  <c r="S39" i="23"/>
  <c r="BY5" i="13" s="1"/>
  <c r="S43" i="23"/>
  <c r="CA5" i="13" s="1"/>
  <c r="S33" i="23"/>
  <c r="BV5" i="13" s="1"/>
  <c r="Q30" i="23"/>
  <c r="Q5" i="13" s="1"/>
  <c r="AB34" i="23"/>
  <c r="AI5" i="13" s="1"/>
  <c r="S45" i="27"/>
  <c r="AH44" i="27"/>
  <c r="S30" i="27"/>
  <c r="AH30" i="27"/>
  <c r="AH32" i="27"/>
  <c r="AH34" i="27"/>
  <c r="AE38" i="27"/>
  <c r="S42" i="27"/>
  <c r="AH42" i="27"/>
  <c r="S33" i="27"/>
  <c r="S44" i="27"/>
  <c r="S43" i="27"/>
  <c r="AB42" i="27"/>
  <c r="AE32" i="27"/>
  <c r="AE44" i="27"/>
  <c r="O44" i="27"/>
  <c r="Q44" i="27"/>
  <c r="AB44" i="27"/>
  <c r="S40" i="27"/>
  <c r="AB40" i="27"/>
  <c r="AE34" i="27"/>
  <c r="AE40" i="27"/>
  <c r="O40" i="27"/>
  <c r="O42" i="27"/>
  <c r="Q42" i="27"/>
  <c r="O30" i="27"/>
  <c r="S31" i="27"/>
  <c r="AB30" i="27"/>
  <c r="Q30" i="27"/>
  <c r="AE30" i="27"/>
  <c r="Q32" i="27"/>
  <c r="O34" i="27"/>
  <c r="S37" i="27"/>
  <c r="AE42" i="27"/>
  <c r="S35" i="27"/>
  <c r="S32" i="27"/>
  <c r="Q34" i="27"/>
  <c r="O36" i="27"/>
  <c r="S39" i="27"/>
  <c r="O32" i="27"/>
  <c r="AB32" i="27"/>
  <c r="S34" i="27"/>
  <c r="Q36" i="27"/>
  <c r="O38" i="27"/>
  <c r="S41" i="27"/>
  <c r="AB34" i="27"/>
  <c r="S36" i="27"/>
  <c r="Q38" i="27"/>
  <c r="AB36" i="27"/>
  <c r="S38" i="27"/>
  <c r="S41" i="23"/>
  <c r="BZ5" i="13" s="1"/>
  <c r="O40" i="23"/>
  <c r="BD5" i="13" s="1"/>
  <c r="Q40" i="23"/>
  <c r="BE5" i="13" s="1"/>
  <c r="S40" i="23"/>
  <c r="BF5" i="13" s="1"/>
  <c r="AB40" i="23"/>
  <c r="BG5" i="13" s="1"/>
  <c r="AE25" i="23"/>
  <c r="O25" i="23"/>
  <c r="J24" i="23"/>
  <c r="G23" i="23"/>
  <c r="V22" i="23"/>
  <c r="J22" i="23"/>
  <c r="J21" i="23"/>
  <c r="C52" i="23"/>
  <c r="AE18" i="23"/>
  <c r="O18" i="23"/>
  <c r="J17" i="23"/>
  <c r="J16" i="23"/>
  <c r="AT15" i="23"/>
  <c r="AU15" i="23" s="1"/>
  <c r="J15" i="23"/>
  <c r="U13" i="23"/>
  <c r="J13" i="23"/>
  <c r="G11" i="23"/>
  <c r="G9" i="23"/>
  <c r="S7" i="23"/>
  <c r="AE5" i="13" l="1"/>
  <c r="BC5" i="13"/>
  <c r="W5" i="13"/>
  <c r="AM5" i="13"/>
  <c r="O5" i="13"/>
  <c r="AU5" i="13"/>
  <c r="BK5" i="13"/>
  <c r="S15" i="23"/>
  <c r="AO13" i="5" l="1"/>
  <c r="C9" i="26" s="1"/>
  <c r="AO12" i="5"/>
  <c r="AO11" i="5"/>
  <c r="AO10" i="5"/>
  <c r="AO9" i="5"/>
  <c r="AO13" i="6"/>
  <c r="AO12" i="6"/>
  <c r="AO11" i="6"/>
  <c r="AO10" i="6"/>
  <c r="AO9" i="6"/>
  <c r="D48" i="26" l="1"/>
  <c r="D47" i="26"/>
  <c r="D46" i="26"/>
  <c r="D45" i="26"/>
  <c r="D44" i="26"/>
  <c r="D43" i="26"/>
  <c r="D42" i="26"/>
  <c r="D41" i="26"/>
  <c r="D40" i="26"/>
  <c r="D39" i="26"/>
  <c r="D38" i="26"/>
  <c r="D37" i="26"/>
  <c r="D36" i="26"/>
  <c r="D35" i="26"/>
  <c r="D34" i="26"/>
  <c r="D33" i="26"/>
  <c r="D28" i="26"/>
  <c r="D27" i="26"/>
  <c r="D26" i="26"/>
  <c r="D25" i="26"/>
  <c r="D24" i="26"/>
  <c r="D23" i="26"/>
  <c r="D22" i="26"/>
  <c r="D21" i="26"/>
  <c r="D20" i="26"/>
  <c r="D19" i="26"/>
  <c r="D18" i="26"/>
  <c r="D17" i="26"/>
  <c r="D16" i="26"/>
  <c r="D15" i="26"/>
  <c r="D14" i="26"/>
  <c r="D13" i="26"/>
  <c r="D12" i="26"/>
  <c r="D11" i="26"/>
  <c r="D10" i="26"/>
  <c r="D9" i="26"/>
  <c r="D8" i="26"/>
  <c r="D7" i="26"/>
  <c r="D6" i="26"/>
  <c r="D5" i="26"/>
  <c r="Q43" i="26"/>
  <c r="M39" i="26"/>
  <c r="M34" i="26"/>
  <c r="G28" i="26"/>
  <c r="G26" i="26"/>
  <c r="M23" i="26"/>
  <c r="G22" i="26"/>
  <c r="M21" i="26"/>
  <c r="C20" i="26"/>
  <c r="G19" i="26"/>
  <c r="M18" i="26"/>
  <c r="G16" i="26"/>
  <c r="Q15" i="26"/>
  <c r="G14" i="26"/>
  <c r="G13" i="26"/>
  <c r="M12" i="26"/>
  <c r="Q11" i="26"/>
  <c r="G10" i="26"/>
  <c r="Q9" i="26"/>
  <c r="G6" i="26"/>
  <c r="Q5" i="26"/>
  <c r="K25" i="25"/>
  <c r="G25" i="25"/>
  <c r="C25" i="25"/>
  <c r="K24" i="25"/>
  <c r="G24" i="25"/>
  <c r="C24" i="25"/>
  <c r="K23" i="25"/>
  <c r="G23" i="25"/>
  <c r="C23" i="25"/>
  <c r="K22" i="25"/>
  <c r="G22" i="25"/>
  <c r="AH22" i="25" s="1"/>
  <c r="C22" i="25"/>
  <c r="K21" i="25"/>
  <c r="G21" i="25"/>
  <c r="C21" i="25"/>
  <c r="K20" i="25"/>
  <c r="G20" i="25"/>
  <c r="C20" i="25"/>
  <c r="K19" i="25"/>
  <c r="G19" i="25"/>
  <c r="C19" i="25"/>
  <c r="K18" i="25"/>
  <c r="G18" i="25"/>
  <c r="C18" i="25"/>
  <c r="K17" i="25"/>
  <c r="G17" i="25"/>
  <c r="C17" i="25"/>
  <c r="AG17" i="25" s="1"/>
  <c r="K16" i="25"/>
  <c r="G16" i="25"/>
  <c r="AH16" i="25" s="1"/>
  <c r="C16" i="25"/>
  <c r="K15" i="25"/>
  <c r="G15" i="25"/>
  <c r="C15" i="25"/>
  <c r="K14" i="25"/>
  <c r="G14" i="25"/>
  <c r="AH14" i="25" s="1"/>
  <c r="C14" i="25"/>
  <c r="AG14" i="25" s="1"/>
  <c r="N13" i="25"/>
  <c r="K13" i="25"/>
  <c r="G13" i="25"/>
  <c r="X13" i="25" s="1"/>
  <c r="C13" i="25"/>
  <c r="N12" i="25"/>
  <c r="K12" i="25"/>
  <c r="G12" i="25"/>
  <c r="X10" i="25" s="1"/>
  <c r="C12" i="25"/>
  <c r="N11" i="25"/>
  <c r="K11" i="25"/>
  <c r="Y11" i="25" s="1"/>
  <c r="G11" i="25"/>
  <c r="AH15" i="25" s="1"/>
  <c r="C11" i="25"/>
  <c r="W11" i="25" s="1"/>
  <c r="N10" i="25"/>
  <c r="K10" i="25"/>
  <c r="Y10" i="25" s="1"/>
  <c r="G10" i="25"/>
  <c r="X12" i="25" s="1"/>
  <c r="C10" i="25"/>
  <c r="W12" i="25" s="1"/>
  <c r="K33" i="24"/>
  <c r="G33" i="24"/>
  <c r="C33" i="24"/>
  <c r="K32" i="24"/>
  <c r="G32" i="24"/>
  <c r="C32" i="24"/>
  <c r="K31" i="24"/>
  <c r="G31" i="24"/>
  <c r="C31" i="24"/>
  <c r="K30" i="24"/>
  <c r="G30" i="24"/>
  <c r="C30" i="24"/>
  <c r="K29" i="24"/>
  <c r="G29" i="24"/>
  <c r="C29" i="24"/>
  <c r="K28" i="24"/>
  <c r="G28" i="24"/>
  <c r="C28" i="24"/>
  <c r="K27" i="24"/>
  <c r="G27" i="24"/>
  <c r="C27" i="24"/>
  <c r="K26" i="24"/>
  <c r="G26" i="24"/>
  <c r="C26" i="24"/>
  <c r="K25" i="24"/>
  <c r="G25" i="24"/>
  <c r="C25" i="24"/>
  <c r="K24" i="24"/>
  <c r="G24" i="24"/>
  <c r="C24" i="24"/>
  <c r="K23" i="24"/>
  <c r="G23" i="24"/>
  <c r="C23" i="24"/>
  <c r="K22" i="24"/>
  <c r="G22" i="24"/>
  <c r="C22" i="24"/>
  <c r="K21" i="24"/>
  <c r="G21" i="24"/>
  <c r="C21" i="24"/>
  <c r="K20" i="24"/>
  <c r="G20" i="24"/>
  <c r="C20" i="24"/>
  <c r="K19" i="24"/>
  <c r="G19" i="24"/>
  <c r="C19" i="24"/>
  <c r="K18" i="24"/>
  <c r="G18" i="24"/>
  <c r="C18" i="24"/>
  <c r="K17" i="24"/>
  <c r="G17" i="24"/>
  <c r="C17" i="24"/>
  <c r="K16" i="24"/>
  <c r="G16" i="24"/>
  <c r="C16" i="24"/>
  <c r="W14" i="24" s="1"/>
  <c r="K15" i="24"/>
  <c r="G15" i="24"/>
  <c r="C15" i="24"/>
  <c r="W13" i="24" s="1"/>
  <c r="K14" i="24"/>
  <c r="G14" i="24"/>
  <c r="X15" i="24" s="1"/>
  <c r="C14" i="24"/>
  <c r="N13" i="24"/>
  <c r="K13" i="24"/>
  <c r="Y13" i="24" s="1"/>
  <c r="G13" i="24"/>
  <c r="AH11" i="24" s="1"/>
  <c r="C13" i="24"/>
  <c r="N12" i="24"/>
  <c r="K12" i="24"/>
  <c r="Y12" i="24" s="1"/>
  <c r="G12" i="24"/>
  <c r="X12" i="24" s="1"/>
  <c r="C12" i="24"/>
  <c r="AG11" i="24" s="1"/>
  <c r="N11" i="24"/>
  <c r="K11" i="24"/>
  <c r="Y11" i="24" s="1"/>
  <c r="G11" i="24"/>
  <c r="X11" i="24" s="1"/>
  <c r="C11" i="24"/>
  <c r="N10" i="24"/>
  <c r="K10" i="24"/>
  <c r="Y10" i="24" s="1"/>
  <c r="G10" i="24"/>
  <c r="X10" i="24" s="1"/>
  <c r="C10" i="24"/>
  <c r="AG15" i="24" s="1"/>
  <c r="AK29" i="25"/>
  <c r="AK28" i="25"/>
  <c r="AK27" i="25"/>
  <c r="AK26" i="25"/>
  <c r="AK25" i="25"/>
  <c r="AH25" i="25"/>
  <c r="AG25" i="25"/>
  <c r="AK24" i="25"/>
  <c r="AH24" i="25"/>
  <c r="AG24" i="25"/>
  <c r="AK23" i="25"/>
  <c r="AH23" i="25"/>
  <c r="AG23" i="25"/>
  <c r="AK22" i="25"/>
  <c r="AG22" i="25"/>
  <c r="AF22" i="25"/>
  <c r="AK21" i="25"/>
  <c r="AH21" i="25"/>
  <c r="AG21" i="25"/>
  <c r="W21" i="25"/>
  <c r="AK20" i="25"/>
  <c r="AH20" i="25"/>
  <c r="AG20" i="25"/>
  <c r="AF20" i="25"/>
  <c r="AK19" i="25"/>
  <c r="AH19" i="25"/>
  <c r="AG19" i="25"/>
  <c r="AK18" i="25"/>
  <c r="AH18" i="25"/>
  <c r="AG18" i="25"/>
  <c r="AF18" i="25"/>
  <c r="AK17" i="25"/>
  <c r="AH17" i="25"/>
  <c r="AK16" i="25"/>
  <c r="AG16" i="25"/>
  <c r="AK15" i="25"/>
  <c r="AG15" i="25"/>
  <c r="AK14" i="25"/>
  <c r="AK13" i="25"/>
  <c r="AG13" i="25"/>
  <c r="Y13" i="25"/>
  <c r="W13" i="25"/>
  <c r="AK12" i="25"/>
  <c r="AF12" i="25"/>
  <c r="AK11" i="25"/>
  <c r="AK10" i="25"/>
  <c r="AH11" i="25"/>
  <c r="AK40" i="24"/>
  <c r="AK39" i="24"/>
  <c r="AK38" i="24"/>
  <c r="AK37" i="24"/>
  <c r="AK36" i="24"/>
  <c r="AK35" i="24"/>
  <c r="AK34" i="24"/>
  <c r="AK33" i="24"/>
  <c r="AH33" i="24"/>
  <c r="AG33" i="24"/>
  <c r="AF33" i="24"/>
  <c r="AK32" i="24"/>
  <c r="AH32" i="24"/>
  <c r="AG32" i="24"/>
  <c r="AF32" i="24"/>
  <c r="AK31" i="24"/>
  <c r="AH31" i="24"/>
  <c r="AG31" i="24"/>
  <c r="AF31" i="24"/>
  <c r="AK30" i="24"/>
  <c r="AH30" i="24"/>
  <c r="AG30" i="24"/>
  <c r="AF30" i="24"/>
  <c r="AK29" i="24"/>
  <c r="AH29" i="24"/>
  <c r="AG29" i="24"/>
  <c r="AF29" i="24"/>
  <c r="AK28" i="24"/>
  <c r="AH28" i="24"/>
  <c r="AG28" i="24"/>
  <c r="AF28" i="24"/>
  <c r="AK27" i="24"/>
  <c r="AH27" i="24"/>
  <c r="AG27" i="24"/>
  <c r="AF27" i="24"/>
  <c r="AK26" i="24"/>
  <c r="AH26" i="24"/>
  <c r="AG26" i="24"/>
  <c r="AF26" i="24"/>
  <c r="AK25" i="24"/>
  <c r="AH25" i="24"/>
  <c r="AG25" i="24"/>
  <c r="AF25" i="24"/>
  <c r="AK24" i="24"/>
  <c r="AH24" i="24"/>
  <c r="AG24" i="24"/>
  <c r="AF24" i="24"/>
  <c r="AK23" i="24"/>
  <c r="AH23" i="24"/>
  <c r="AG23" i="24"/>
  <c r="AF23" i="24"/>
  <c r="AK22" i="24"/>
  <c r="AH22" i="24"/>
  <c r="AG22" i="24"/>
  <c r="AF22" i="24"/>
  <c r="AK21" i="24"/>
  <c r="AH21" i="24"/>
  <c r="AG21" i="24"/>
  <c r="AF21" i="24"/>
  <c r="AK20" i="24"/>
  <c r="AH20" i="24"/>
  <c r="AG20" i="24"/>
  <c r="AF20" i="24"/>
  <c r="AK19" i="24"/>
  <c r="AH19" i="24"/>
  <c r="AG19" i="24"/>
  <c r="AF19" i="24"/>
  <c r="AK18" i="24"/>
  <c r="AH18" i="24"/>
  <c r="AG18" i="24"/>
  <c r="AF18" i="24"/>
  <c r="AK17" i="24"/>
  <c r="AH17" i="24"/>
  <c r="AG17" i="24"/>
  <c r="AK16" i="24"/>
  <c r="AH16" i="24"/>
  <c r="AG16" i="24"/>
  <c r="AF16" i="24"/>
  <c r="X16" i="24"/>
  <c r="AK15" i="24"/>
  <c r="AH15" i="24"/>
  <c r="AF15" i="24"/>
  <c r="AK14" i="24"/>
  <c r="AH14" i="24"/>
  <c r="AG14" i="24"/>
  <c r="X14" i="24"/>
  <c r="W15" i="24"/>
  <c r="AK13" i="24"/>
  <c r="AH13" i="24"/>
  <c r="AG13" i="24"/>
  <c r="AK12" i="24"/>
  <c r="AH12" i="24"/>
  <c r="AG12" i="24"/>
  <c r="AK11" i="24"/>
  <c r="AK10" i="24"/>
  <c r="AG10" i="24"/>
  <c r="P21" i="3"/>
  <c r="T21" i="3"/>
  <c r="P22" i="3"/>
  <c r="T22" i="3"/>
  <c r="P23" i="3"/>
  <c r="T23" i="3"/>
  <c r="P24" i="3"/>
  <c r="T24" i="3"/>
  <c r="C24" i="3"/>
  <c r="G24" i="3"/>
  <c r="C25" i="3"/>
  <c r="G25" i="3"/>
  <c r="C26" i="3"/>
  <c r="G26" i="3"/>
  <c r="C27" i="3"/>
  <c r="G27" i="3"/>
  <c r="C28" i="3"/>
  <c r="G28" i="3"/>
  <c r="C29" i="3"/>
  <c r="G29" i="3"/>
  <c r="C30" i="3"/>
  <c r="G30" i="3"/>
  <c r="C31" i="3"/>
  <c r="G31" i="3"/>
  <c r="C32" i="3"/>
  <c r="G32" i="3"/>
  <c r="AO25" i="6"/>
  <c r="N25" i="25" s="1"/>
  <c r="AF25" i="25" s="1"/>
  <c r="AO24" i="6"/>
  <c r="N24" i="25" s="1"/>
  <c r="AF24" i="25" s="1"/>
  <c r="AO23" i="6"/>
  <c r="N23" i="25" s="1"/>
  <c r="AF23" i="25" s="1"/>
  <c r="AO22" i="6"/>
  <c r="N22" i="25" s="1"/>
  <c r="AO21" i="6"/>
  <c r="N21" i="25" s="1"/>
  <c r="AF21" i="25" s="1"/>
  <c r="AO20" i="6"/>
  <c r="N20" i="25" s="1"/>
  <c r="AO19" i="6"/>
  <c r="N19" i="25" s="1"/>
  <c r="AF19" i="25" s="1"/>
  <c r="AO18" i="6"/>
  <c r="N18" i="25" s="1"/>
  <c r="AO17" i="6"/>
  <c r="N17" i="25" s="1"/>
  <c r="AF17" i="25" s="1"/>
  <c r="AO16" i="6"/>
  <c r="N16" i="25" s="1"/>
  <c r="AF16" i="25" s="1"/>
  <c r="AO15" i="6"/>
  <c r="N15" i="25" s="1"/>
  <c r="AF15" i="25" s="1"/>
  <c r="AO14" i="6"/>
  <c r="N14" i="25" s="1"/>
  <c r="AF14" i="25" s="1"/>
  <c r="AO33" i="5"/>
  <c r="N33" i="24" s="1"/>
  <c r="AO32" i="5"/>
  <c r="N32" i="24" s="1"/>
  <c r="AO31" i="5"/>
  <c r="N31" i="24" s="1"/>
  <c r="AO30" i="5"/>
  <c r="N30" i="24" s="1"/>
  <c r="AO29" i="5"/>
  <c r="N29" i="24" s="1"/>
  <c r="AO28" i="5"/>
  <c r="N28" i="24" s="1"/>
  <c r="AO27" i="5"/>
  <c r="N27" i="24" s="1"/>
  <c r="AO26" i="5"/>
  <c r="N26" i="24" s="1"/>
  <c r="AO25" i="5"/>
  <c r="N25" i="24" s="1"/>
  <c r="AO24" i="5"/>
  <c r="N24" i="24" s="1"/>
  <c r="AO23" i="5"/>
  <c r="N23" i="24" s="1"/>
  <c r="AO22" i="5"/>
  <c r="N22" i="24" s="1"/>
  <c r="AO21" i="5"/>
  <c r="N21" i="24" s="1"/>
  <c r="AO20" i="5"/>
  <c r="N20" i="24" s="1"/>
  <c r="AO19" i="5"/>
  <c r="N19" i="24" s="1"/>
  <c r="AO18" i="5"/>
  <c r="N18" i="24" s="1"/>
  <c r="AO17" i="5"/>
  <c r="C5" i="26" s="1"/>
  <c r="AO16" i="5"/>
  <c r="AO15" i="5"/>
  <c r="AO14" i="5"/>
  <c r="AF13" i="25" l="1"/>
  <c r="AH13" i="25"/>
  <c r="X13" i="24"/>
  <c r="AH12" i="25"/>
  <c r="AG12" i="25"/>
  <c r="AH10" i="24"/>
  <c r="T10" i="24"/>
  <c r="Y15" i="24"/>
  <c r="Y14" i="24"/>
  <c r="T14" i="24" s="1"/>
  <c r="T11" i="24"/>
  <c r="T12" i="24"/>
  <c r="W16" i="24"/>
  <c r="W10" i="24"/>
  <c r="W12" i="24"/>
  <c r="X11" i="25"/>
  <c r="AF10" i="25"/>
  <c r="T10" i="25"/>
  <c r="AL18" i="24"/>
  <c r="AL10" i="24"/>
  <c r="AL19" i="24"/>
  <c r="AL27" i="24"/>
  <c r="AL20" i="24"/>
  <c r="AL11" i="24"/>
  <c r="AL12" i="24"/>
  <c r="AL21" i="24"/>
  <c r="AL29" i="24"/>
  <c r="AL17" i="24"/>
  <c r="AL13" i="24"/>
  <c r="AL22" i="24"/>
  <c r="AL30" i="24"/>
  <c r="AL33" i="24"/>
  <c r="AL26" i="24"/>
  <c r="AL14" i="24"/>
  <c r="AL23" i="24"/>
  <c r="AL31" i="24"/>
  <c r="AL16" i="24"/>
  <c r="AL15" i="24"/>
  <c r="AL24" i="24"/>
  <c r="AL32" i="24"/>
  <c r="AL25" i="24"/>
  <c r="AL28" i="24"/>
  <c r="AL12" i="25"/>
  <c r="AL20" i="25"/>
  <c r="AL22" i="25"/>
  <c r="AL13" i="25"/>
  <c r="AL21" i="25"/>
  <c r="AL14" i="25"/>
  <c r="AL15" i="25"/>
  <c r="AL23" i="25"/>
  <c r="AL18" i="25"/>
  <c r="AL16" i="25"/>
  <c r="AL24" i="25"/>
  <c r="AL25" i="25"/>
  <c r="AL19" i="25"/>
  <c r="AL17" i="25"/>
  <c r="AL11" i="25"/>
  <c r="AL10" i="25"/>
  <c r="AH10" i="25"/>
  <c r="Y12" i="25"/>
  <c r="T12" i="25" s="1"/>
  <c r="W10" i="25"/>
  <c r="AF11" i="25"/>
  <c r="N17" i="24"/>
  <c r="AF17" i="24" s="1"/>
  <c r="N16" i="24"/>
  <c r="N15" i="24"/>
  <c r="C8" i="26"/>
  <c r="C7" i="26"/>
  <c r="N14" i="24"/>
  <c r="AF12" i="24" s="1"/>
  <c r="Y16" i="24"/>
  <c r="M7" i="26"/>
  <c r="Q33" i="26"/>
  <c r="Q36" i="26"/>
  <c r="Q45" i="26"/>
  <c r="M13" i="26"/>
  <c r="Q37" i="26"/>
  <c r="G40" i="26"/>
  <c r="Q46" i="26"/>
  <c r="Q13" i="26"/>
  <c r="M27" i="26"/>
  <c r="M35" i="26"/>
  <c r="C38" i="26"/>
  <c r="C11" i="26"/>
  <c r="M19" i="26"/>
  <c r="M24" i="26"/>
  <c r="G41" i="26"/>
  <c r="G47" i="26"/>
  <c r="G7" i="26"/>
  <c r="Q24" i="26"/>
  <c r="G36" i="26"/>
  <c r="G38" i="26"/>
  <c r="M41" i="26"/>
  <c r="G45" i="26"/>
  <c r="G12" i="26"/>
  <c r="Q19" i="26"/>
  <c r="G23" i="26"/>
  <c r="M26" i="26"/>
  <c r="C33" i="26"/>
  <c r="G35" i="26"/>
  <c r="C37" i="26"/>
  <c r="M38" i="26"/>
  <c r="M40" i="26"/>
  <c r="G44" i="26"/>
  <c r="C46" i="26"/>
  <c r="M47" i="26"/>
  <c r="C16" i="26"/>
  <c r="C24" i="26"/>
  <c r="C27" i="26"/>
  <c r="Q38" i="26"/>
  <c r="Q40" i="26"/>
  <c r="G42" i="26"/>
  <c r="M44" i="26"/>
  <c r="Q47" i="26"/>
  <c r="C10" i="26"/>
  <c r="M20" i="26"/>
  <c r="G33" i="26"/>
  <c r="Q35" i="26"/>
  <c r="G37" i="26"/>
  <c r="C39" i="26"/>
  <c r="C41" i="26"/>
  <c r="M42" i="26"/>
  <c r="Q44" i="26"/>
  <c r="G46" i="26"/>
  <c r="C48" i="26"/>
  <c r="C42" i="26"/>
  <c r="Q20" i="26"/>
  <c r="G24" i="26"/>
  <c r="G27" i="26"/>
  <c r="M33" i="26"/>
  <c r="C36" i="26"/>
  <c r="M37" i="26"/>
  <c r="Q42" i="26"/>
  <c r="C45" i="26"/>
  <c r="M46" i="26"/>
  <c r="G39" i="26"/>
  <c r="G48" i="26"/>
  <c r="Q27" i="26"/>
  <c r="C40" i="26"/>
  <c r="C47" i="26"/>
  <c r="M48" i="26"/>
  <c r="Q7" i="26"/>
  <c r="G11" i="26"/>
  <c r="C23" i="26"/>
  <c r="C28" i="26"/>
  <c r="C35" i="26"/>
  <c r="M36" i="26"/>
  <c r="Q41" i="26"/>
  <c r="C44" i="26"/>
  <c r="M45" i="26"/>
  <c r="Q48" i="26"/>
  <c r="H17" i="26"/>
  <c r="P17" i="26"/>
  <c r="F17" i="26"/>
  <c r="O17" i="26"/>
  <c r="E17" i="26"/>
  <c r="N17" i="26"/>
  <c r="M8" i="26"/>
  <c r="H6" i="26"/>
  <c r="P6" i="26"/>
  <c r="F6" i="26"/>
  <c r="O6" i="26"/>
  <c r="E6" i="26"/>
  <c r="N6" i="26"/>
  <c r="H12" i="26"/>
  <c r="P12" i="26"/>
  <c r="F12" i="26"/>
  <c r="O12" i="26"/>
  <c r="E12" i="26"/>
  <c r="N12" i="26"/>
  <c r="M5" i="26"/>
  <c r="Q6" i="26"/>
  <c r="M11" i="26"/>
  <c r="Q12" i="26"/>
  <c r="C14" i="26"/>
  <c r="M17" i="26"/>
  <c r="Q18" i="26"/>
  <c r="C26" i="26"/>
  <c r="Q34" i="26"/>
  <c r="H8" i="26"/>
  <c r="P8" i="26"/>
  <c r="F8" i="26"/>
  <c r="O8" i="26"/>
  <c r="E8" i="26"/>
  <c r="N8" i="26"/>
  <c r="H25" i="26"/>
  <c r="P25" i="26"/>
  <c r="F25" i="26"/>
  <c r="O25" i="26"/>
  <c r="E25" i="26"/>
  <c r="N25" i="26"/>
  <c r="M14" i="26"/>
  <c r="C17" i="26"/>
  <c r="G25" i="26"/>
  <c r="H9" i="26"/>
  <c r="P9" i="26"/>
  <c r="F9" i="26"/>
  <c r="O9" i="26"/>
  <c r="E9" i="26"/>
  <c r="N9" i="26"/>
  <c r="H15" i="26"/>
  <c r="P15" i="26"/>
  <c r="F15" i="26"/>
  <c r="O15" i="26"/>
  <c r="E15" i="26"/>
  <c r="N15" i="26"/>
  <c r="H22" i="26"/>
  <c r="P22" i="26"/>
  <c r="F22" i="26"/>
  <c r="O22" i="26"/>
  <c r="E22" i="26"/>
  <c r="N22" i="26"/>
  <c r="H43" i="26"/>
  <c r="P43" i="26"/>
  <c r="F43" i="26"/>
  <c r="O43" i="26"/>
  <c r="E43" i="26"/>
  <c r="N43" i="26"/>
  <c r="M6" i="26"/>
  <c r="C15" i="26"/>
  <c r="G17" i="26"/>
  <c r="C43" i="26"/>
  <c r="H10" i="26"/>
  <c r="P10" i="26"/>
  <c r="F10" i="26"/>
  <c r="O10" i="26"/>
  <c r="E10" i="26"/>
  <c r="N10" i="26"/>
  <c r="H13" i="26"/>
  <c r="P13" i="26"/>
  <c r="F13" i="26"/>
  <c r="O13" i="26"/>
  <c r="E13" i="26"/>
  <c r="N13" i="26"/>
  <c r="H16" i="26"/>
  <c r="P16" i="26"/>
  <c r="F16" i="26"/>
  <c r="O16" i="26"/>
  <c r="E16" i="26"/>
  <c r="N16" i="26"/>
  <c r="H19" i="26"/>
  <c r="P19" i="26"/>
  <c r="F19" i="26"/>
  <c r="O19" i="26"/>
  <c r="E19" i="26"/>
  <c r="N19" i="26"/>
  <c r="H23" i="26"/>
  <c r="P23" i="26"/>
  <c r="F23" i="26"/>
  <c r="O23" i="26"/>
  <c r="E23" i="26"/>
  <c r="N23" i="26"/>
  <c r="H28" i="26"/>
  <c r="P28" i="26"/>
  <c r="F28" i="26"/>
  <c r="O28" i="26"/>
  <c r="E28" i="26"/>
  <c r="N28" i="26"/>
  <c r="H39" i="26"/>
  <c r="P39" i="26"/>
  <c r="F39" i="26"/>
  <c r="O39" i="26"/>
  <c r="E39" i="26"/>
  <c r="N39" i="26"/>
  <c r="G9" i="26"/>
  <c r="M10" i="26"/>
  <c r="C13" i="26"/>
  <c r="G15" i="26"/>
  <c r="M16" i="26"/>
  <c r="Q17" i="26"/>
  <c r="C19" i="26"/>
  <c r="G21" i="26"/>
  <c r="M22" i="26"/>
  <c r="Q23" i="26"/>
  <c r="C25" i="26"/>
  <c r="M28" i="26"/>
  <c r="Q39" i="26"/>
  <c r="G43" i="26"/>
  <c r="H18" i="26"/>
  <c r="P18" i="26"/>
  <c r="F18" i="26"/>
  <c r="O18" i="26"/>
  <c r="E18" i="26"/>
  <c r="N18" i="26"/>
  <c r="H34" i="26"/>
  <c r="P34" i="26"/>
  <c r="F34" i="26"/>
  <c r="O34" i="26"/>
  <c r="E34" i="26"/>
  <c r="N34" i="26"/>
  <c r="C21" i="26"/>
  <c r="Q25" i="26"/>
  <c r="P5" i="26"/>
  <c r="O5" i="26"/>
  <c r="N5" i="26"/>
  <c r="H7" i="26"/>
  <c r="P7" i="26"/>
  <c r="F7" i="26"/>
  <c r="O7" i="26"/>
  <c r="E7" i="26"/>
  <c r="N7" i="26"/>
  <c r="H11" i="26"/>
  <c r="P11" i="26"/>
  <c r="F11" i="26"/>
  <c r="O11" i="26"/>
  <c r="E11" i="26"/>
  <c r="N11" i="26"/>
  <c r="H20" i="26"/>
  <c r="P20" i="26"/>
  <c r="F20" i="26"/>
  <c r="O20" i="26"/>
  <c r="E20" i="26"/>
  <c r="N20" i="26"/>
  <c r="C6" i="26"/>
  <c r="G8" i="26"/>
  <c r="M9" i="26"/>
  <c r="Q10" i="26"/>
  <c r="C12" i="26"/>
  <c r="M15" i="26"/>
  <c r="Q16" i="26"/>
  <c r="C18" i="26"/>
  <c r="G20" i="26"/>
  <c r="Q22" i="26"/>
  <c r="Q28" i="26"/>
  <c r="C34" i="26"/>
  <c r="M43" i="26"/>
  <c r="H14" i="26"/>
  <c r="P14" i="26"/>
  <c r="F14" i="26"/>
  <c r="O14" i="26"/>
  <c r="E14" i="26"/>
  <c r="N14" i="26"/>
  <c r="H21" i="26"/>
  <c r="P21" i="26"/>
  <c r="F21" i="26"/>
  <c r="O21" i="26"/>
  <c r="E21" i="26"/>
  <c r="N21" i="26"/>
  <c r="Q21" i="26"/>
  <c r="H26" i="26"/>
  <c r="P26" i="26"/>
  <c r="F26" i="26"/>
  <c r="O26" i="26"/>
  <c r="E26" i="26"/>
  <c r="N26" i="26"/>
  <c r="Q8" i="26"/>
  <c r="Q14" i="26"/>
  <c r="G18" i="26"/>
  <c r="C22" i="26"/>
  <c r="M25" i="26"/>
  <c r="Q26" i="26"/>
  <c r="G34" i="26"/>
  <c r="N24" i="26"/>
  <c r="N27" i="26"/>
  <c r="N33" i="26"/>
  <c r="N35" i="26"/>
  <c r="N36" i="26"/>
  <c r="N37" i="26"/>
  <c r="N38" i="26"/>
  <c r="N40" i="26"/>
  <c r="N41" i="26"/>
  <c r="N42" i="26"/>
  <c r="N44" i="26"/>
  <c r="N45" i="26"/>
  <c r="N46" i="26"/>
  <c r="N47" i="26"/>
  <c r="N48" i="26"/>
  <c r="E24" i="26"/>
  <c r="O24" i="26"/>
  <c r="E27" i="26"/>
  <c r="O27" i="26"/>
  <c r="E33" i="26"/>
  <c r="O33" i="26"/>
  <c r="E35" i="26"/>
  <c r="O35" i="26"/>
  <c r="E36" i="26"/>
  <c r="O36" i="26"/>
  <c r="E37" i="26"/>
  <c r="O37" i="26"/>
  <c r="E38" i="26"/>
  <c r="O38" i="26"/>
  <c r="E40" i="26"/>
  <c r="O40" i="26"/>
  <c r="E41" i="26"/>
  <c r="O41" i="26"/>
  <c r="E42" i="26"/>
  <c r="O42" i="26"/>
  <c r="E44" i="26"/>
  <c r="O44" i="26"/>
  <c r="E45" i="26"/>
  <c r="O45" i="26"/>
  <c r="E46" i="26"/>
  <c r="O46" i="26"/>
  <c r="E47" i="26"/>
  <c r="O47" i="26"/>
  <c r="E48" i="26"/>
  <c r="O48" i="26"/>
  <c r="F24" i="26"/>
  <c r="P24" i="26"/>
  <c r="F27" i="26"/>
  <c r="P27" i="26"/>
  <c r="F33" i="26"/>
  <c r="P33" i="26"/>
  <c r="F35" i="26"/>
  <c r="P35" i="26"/>
  <c r="F36" i="26"/>
  <c r="P36" i="26"/>
  <c r="F37" i="26"/>
  <c r="P37" i="26"/>
  <c r="F38" i="26"/>
  <c r="P38" i="26"/>
  <c r="F40" i="26"/>
  <c r="P40" i="26"/>
  <c r="F41" i="26"/>
  <c r="P41" i="26"/>
  <c r="F42" i="26"/>
  <c r="P42" i="26"/>
  <c r="F44" i="26"/>
  <c r="P44" i="26"/>
  <c r="F45" i="26"/>
  <c r="P45" i="26"/>
  <c r="F46" i="26"/>
  <c r="P46" i="26"/>
  <c r="F47" i="26"/>
  <c r="P47" i="26"/>
  <c r="F48" i="26"/>
  <c r="P48" i="26"/>
  <c r="H24" i="26"/>
  <c r="H27" i="26"/>
  <c r="H33" i="26"/>
  <c r="H35" i="26"/>
  <c r="H36" i="26"/>
  <c r="H37" i="26"/>
  <c r="H38" i="26"/>
  <c r="H40" i="26"/>
  <c r="H41" i="26"/>
  <c r="H42" i="26"/>
  <c r="H44" i="26"/>
  <c r="H45" i="26"/>
  <c r="H46" i="26"/>
  <c r="H47" i="26"/>
  <c r="H48" i="26"/>
  <c r="W11" i="24"/>
  <c r="AG10" i="25"/>
  <c r="AG11" i="25"/>
  <c r="W33" i="26" l="1"/>
  <c r="S33" i="26"/>
  <c r="J33" i="26"/>
  <c r="V33" i="26"/>
  <c r="R33" i="26"/>
  <c r="I33" i="26"/>
  <c r="U33" i="26"/>
  <c r="L33" i="26"/>
  <c r="T33" i="26"/>
  <c r="K33" i="26"/>
  <c r="W38" i="26"/>
  <c r="S38" i="26"/>
  <c r="J38" i="26"/>
  <c r="K38" i="26"/>
  <c r="V38" i="26"/>
  <c r="R38" i="26"/>
  <c r="I38" i="26"/>
  <c r="T38" i="26"/>
  <c r="U38" i="26"/>
  <c r="L38" i="26"/>
  <c r="W36" i="26"/>
  <c r="S36" i="26"/>
  <c r="J36" i="26"/>
  <c r="V36" i="26"/>
  <c r="R36" i="26"/>
  <c r="I36" i="26"/>
  <c r="T36" i="26"/>
  <c r="K36" i="26"/>
  <c r="U36" i="26"/>
  <c r="L36" i="26"/>
  <c r="U39" i="26"/>
  <c r="J39" i="26"/>
  <c r="T39" i="26"/>
  <c r="I39" i="26"/>
  <c r="V39" i="26"/>
  <c r="K39" i="26"/>
  <c r="W39" i="26"/>
  <c r="S39" i="26"/>
  <c r="L39" i="26"/>
  <c r="R39" i="26"/>
  <c r="W40" i="26"/>
  <c r="S40" i="26"/>
  <c r="J40" i="26"/>
  <c r="T40" i="26"/>
  <c r="K40" i="26"/>
  <c r="V40" i="26"/>
  <c r="R40" i="26"/>
  <c r="I40" i="26"/>
  <c r="U40" i="26"/>
  <c r="L40" i="26"/>
  <c r="U37" i="26"/>
  <c r="J37" i="26"/>
  <c r="R37" i="26"/>
  <c r="T37" i="26"/>
  <c r="I37" i="26"/>
  <c r="V37" i="26"/>
  <c r="K37" i="26"/>
  <c r="W37" i="26"/>
  <c r="S37" i="26"/>
  <c r="L37" i="26"/>
  <c r="U35" i="26"/>
  <c r="J35" i="26"/>
  <c r="V35" i="26"/>
  <c r="K35" i="26"/>
  <c r="T35" i="26"/>
  <c r="I35" i="26"/>
  <c r="R35" i="26"/>
  <c r="W35" i="26"/>
  <c r="S35" i="26"/>
  <c r="L35" i="26"/>
  <c r="W34" i="26"/>
  <c r="S34" i="26"/>
  <c r="J34" i="26"/>
  <c r="V34" i="26"/>
  <c r="R34" i="26"/>
  <c r="I34" i="26"/>
  <c r="L34" i="26"/>
  <c r="U34" i="26"/>
  <c r="T34" i="26"/>
  <c r="K34" i="26"/>
  <c r="V7" i="26"/>
  <c r="R7" i="26"/>
  <c r="L7" i="26"/>
  <c r="U7" i="26"/>
  <c r="K7" i="26"/>
  <c r="W7" i="26"/>
  <c r="T7" i="26"/>
  <c r="J7" i="26"/>
  <c r="S7" i="26"/>
  <c r="I7" i="26"/>
  <c r="T8" i="26"/>
  <c r="L8" i="26"/>
  <c r="W8" i="26"/>
  <c r="S8" i="26"/>
  <c r="K8" i="26"/>
  <c r="I8" i="26"/>
  <c r="V8" i="26"/>
  <c r="R8" i="26"/>
  <c r="J8" i="26"/>
  <c r="U8" i="26"/>
  <c r="T12" i="26"/>
  <c r="L12" i="26"/>
  <c r="I12" i="26"/>
  <c r="W12" i="26"/>
  <c r="S12" i="26"/>
  <c r="K12" i="26"/>
  <c r="V12" i="26"/>
  <c r="R12" i="26"/>
  <c r="J12" i="26"/>
  <c r="U12" i="26"/>
  <c r="T10" i="26"/>
  <c r="L10" i="26"/>
  <c r="W10" i="26"/>
  <c r="S10" i="26"/>
  <c r="K10" i="26"/>
  <c r="V10" i="26"/>
  <c r="R10" i="26"/>
  <c r="J10" i="26"/>
  <c r="U10" i="26"/>
  <c r="I10" i="26"/>
  <c r="V9" i="26"/>
  <c r="R9" i="26"/>
  <c r="L9" i="26"/>
  <c r="S9" i="26"/>
  <c r="I9" i="26"/>
  <c r="U9" i="26"/>
  <c r="K9" i="26"/>
  <c r="T9" i="26"/>
  <c r="J9" i="26"/>
  <c r="W9" i="26"/>
  <c r="T6" i="26"/>
  <c r="L6" i="26"/>
  <c r="U6" i="26"/>
  <c r="I6" i="26"/>
  <c r="W6" i="26"/>
  <c r="S6" i="26"/>
  <c r="K6" i="26"/>
  <c r="V6" i="26"/>
  <c r="R6" i="26"/>
  <c r="J6" i="26"/>
  <c r="V11" i="26"/>
  <c r="R11" i="26"/>
  <c r="L11" i="26"/>
  <c r="U11" i="26"/>
  <c r="K11" i="26"/>
  <c r="I11" i="26"/>
  <c r="T11" i="26"/>
  <c r="J11" i="26"/>
  <c r="W11" i="26"/>
  <c r="S11" i="26"/>
  <c r="AF14" i="24"/>
  <c r="AF11" i="24"/>
  <c r="AF10" i="24"/>
  <c r="T13" i="24"/>
  <c r="AF13" i="24"/>
  <c r="K46" i="26"/>
  <c r="T46" i="26"/>
  <c r="U46" i="26"/>
  <c r="W46" i="26"/>
  <c r="V46" i="26"/>
  <c r="I41" i="26"/>
  <c r="T41" i="26"/>
  <c r="U41" i="26"/>
  <c r="W41" i="26"/>
  <c r="V41" i="26"/>
  <c r="T47" i="26"/>
  <c r="U47" i="26"/>
  <c r="V47" i="26"/>
  <c r="W47" i="26"/>
  <c r="I45" i="26"/>
  <c r="T45" i="26"/>
  <c r="W45" i="26"/>
  <c r="U45" i="26"/>
  <c r="V45" i="26"/>
  <c r="T42" i="26"/>
  <c r="W42" i="26"/>
  <c r="U42" i="26"/>
  <c r="V42" i="26"/>
  <c r="R48" i="26"/>
  <c r="T48" i="26"/>
  <c r="W48" i="26"/>
  <c r="U48" i="26"/>
  <c r="V48" i="26"/>
  <c r="R44" i="26"/>
  <c r="T44" i="26"/>
  <c r="U44" i="26"/>
  <c r="V44" i="26"/>
  <c r="W44" i="26"/>
  <c r="T43" i="26"/>
  <c r="U43" i="26"/>
  <c r="W43" i="26"/>
  <c r="V43" i="26"/>
  <c r="T26" i="26"/>
  <c r="U26" i="26"/>
  <c r="W26" i="26"/>
  <c r="V26" i="26"/>
  <c r="L17" i="26"/>
  <c r="T17" i="26"/>
  <c r="U17" i="26"/>
  <c r="W17" i="26"/>
  <c r="V17" i="26"/>
  <c r="T14" i="26"/>
  <c r="W14" i="26"/>
  <c r="U14" i="26"/>
  <c r="V14" i="26"/>
  <c r="R18" i="26"/>
  <c r="T18" i="26"/>
  <c r="U18" i="26"/>
  <c r="V18" i="26"/>
  <c r="W18" i="26"/>
  <c r="T23" i="26"/>
  <c r="U23" i="26"/>
  <c r="W23" i="26"/>
  <c r="V23" i="26"/>
  <c r="L16" i="26"/>
  <c r="T16" i="26"/>
  <c r="W16" i="26"/>
  <c r="U16" i="26"/>
  <c r="V16" i="26"/>
  <c r="L22" i="26"/>
  <c r="T22" i="26"/>
  <c r="U22" i="26"/>
  <c r="V22" i="26"/>
  <c r="W22" i="26"/>
  <c r="J27" i="26"/>
  <c r="T27" i="26"/>
  <c r="W27" i="26"/>
  <c r="U27" i="26"/>
  <c r="V27" i="26"/>
  <c r="T25" i="26"/>
  <c r="U25" i="26"/>
  <c r="V25" i="26"/>
  <c r="W25" i="26"/>
  <c r="T24" i="26"/>
  <c r="W24" i="26"/>
  <c r="U24" i="26"/>
  <c r="V24" i="26"/>
  <c r="R20" i="26"/>
  <c r="T20" i="26"/>
  <c r="U20" i="26"/>
  <c r="W20" i="26"/>
  <c r="V20" i="26"/>
  <c r="T21" i="26"/>
  <c r="U21" i="26"/>
  <c r="V21" i="26"/>
  <c r="W21" i="26"/>
  <c r="L28" i="26"/>
  <c r="T28" i="26"/>
  <c r="U28" i="26"/>
  <c r="V28" i="26"/>
  <c r="W28" i="26"/>
  <c r="T19" i="26"/>
  <c r="W19" i="26"/>
  <c r="U19" i="26"/>
  <c r="V19" i="26"/>
  <c r="J13" i="26"/>
  <c r="T13" i="26"/>
  <c r="U13" i="26"/>
  <c r="V13" i="26"/>
  <c r="W13" i="26"/>
  <c r="L15" i="26"/>
  <c r="T15" i="26"/>
  <c r="U15" i="26"/>
  <c r="V15" i="26"/>
  <c r="W15" i="26"/>
  <c r="T11" i="25"/>
  <c r="AL34" i="24"/>
  <c r="AL30" i="25"/>
  <c r="S48" i="26"/>
  <c r="K45" i="26"/>
  <c r="R13" i="26"/>
  <c r="J20" i="26"/>
  <c r="S27" i="26"/>
  <c r="L20" i="26"/>
  <c r="K20" i="26"/>
  <c r="K28" i="26"/>
  <c r="L27" i="26"/>
  <c r="R28" i="26"/>
  <c r="I18" i="26"/>
  <c r="K18" i="26"/>
  <c r="J17" i="26"/>
  <c r="S17" i="26"/>
  <c r="I17" i="26"/>
  <c r="L18" i="26"/>
  <c r="I28" i="26"/>
  <c r="R46" i="26"/>
  <c r="I46" i="26"/>
  <c r="L46" i="26"/>
  <c r="J22" i="26"/>
  <c r="I16" i="26"/>
  <c r="J15" i="26"/>
  <c r="I44" i="26"/>
  <c r="J16" i="26"/>
  <c r="J44" i="26"/>
  <c r="S15" i="26"/>
  <c r="K44" i="26"/>
  <c r="R16" i="26"/>
  <c r="S16" i="26"/>
  <c r="I48" i="26"/>
  <c r="J48" i="26"/>
  <c r="K17" i="26"/>
  <c r="S45" i="26"/>
  <c r="J45" i="26"/>
  <c r="I13" i="26"/>
  <c r="K13" i="26"/>
  <c r="L48" i="26"/>
  <c r="K48" i="26"/>
  <c r="L45" i="26"/>
  <c r="R45" i="26"/>
  <c r="R17" i="26"/>
  <c r="L13" i="26"/>
  <c r="I20" i="26"/>
  <c r="S44" i="26"/>
  <c r="L44" i="26"/>
  <c r="R27" i="26"/>
  <c r="I27" i="26"/>
  <c r="K27" i="26"/>
  <c r="J28" i="26"/>
  <c r="S28" i="26"/>
  <c r="S22" i="26"/>
  <c r="R22" i="26"/>
  <c r="K22" i="26"/>
  <c r="I22" i="26"/>
  <c r="S20" i="26"/>
  <c r="K16" i="26"/>
  <c r="S13" i="26"/>
  <c r="J46" i="26"/>
  <c r="S46" i="26"/>
  <c r="S18" i="26"/>
  <c r="J18" i="26"/>
  <c r="R15" i="26"/>
  <c r="K15" i="26"/>
  <c r="I15" i="26"/>
  <c r="K47" i="26"/>
  <c r="S47" i="26"/>
  <c r="L47" i="26"/>
  <c r="R47" i="26"/>
  <c r="J47" i="26"/>
  <c r="I47" i="26"/>
  <c r="K41" i="26"/>
  <c r="S41" i="26"/>
  <c r="L41" i="26"/>
  <c r="R41" i="26"/>
  <c r="J41" i="26"/>
  <c r="S23" i="26"/>
  <c r="J23" i="26"/>
  <c r="I23" i="26"/>
  <c r="L23" i="26"/>
  <c r="K23" i="26"/>
  <c r="R23" i="26"/>
  <c r="J42" i="26"/>
  <c r="S42" i="26"/>
  <c r="L42" i="26"/>
  <c r="R42" i="26"/>
  <c r="K42" i="26"/>
  <c r="I42" i="26"/>
  <c r="R24" i="26"/>
  <c r="L24" i="26"/>
  <c r="S24" i="26"/>
  <c r="K24" i="26"/>
  <c r="J24" i="26"/>
  <c r="I24" i="26"/>
  <c r="I43" i="26"/>
  <c r="J43" i="26"/>
  <c r="S43" i="26"/>
  <c r="L43" i="26"/>
  <c r="K43" i="26"/>
  <c r="R43" i="26"/>
  <c r="S14" i="26"/>
  <c r="K14" i="26"/>
  <c r="I14" i="26"/>
  <c r="R14" i="26"/>
  <c r="L14" i="26"/>
  <c r="J14" i="26"/>
  <c r="I21" i="26"/>
  <c r="S21" i="26"/>
  <c r="L21" i="26"/>
  <c r="R21" i="26"/>
  <c r="K21" i="26"/>
  <c r="J21" i="26"/>
  <c r="K19" i="26"/>
  <c r="I19" i="26"/>
  <c r="S19" i="26"/>
  <c r="L19" i="26"/>
  <c r="J19" i="26"/>
  <c r="R19" i="26"/>
  <c r="J26" i="26"/>
  <c r="I26" i="26"/>
  <c r="S26" i="26"/>
  <c r="L26" i="26"/>
  <c r="K26" i="26"/>
  <c r="R26" i="26"/>
  <c r="K25" i="26"/>
  <c r="S25" i="26"/>
  <c r="L25" i="26"/>
  <c r="R25" i="26"/>
  <c r="J25" i="26"/>
  <c r="I25" i="26"/>
  <c r="Q6" i="4" l="1"/>
  <c r="E50" i="23" s="1"/>
  <c r="E50" i="28" l="1"/>
  <c r="E50" i="29"/>
  <c r="E50" i="27"/>
  <c r="B4" i="23"/>
  <c r="P10" i="3" l="1"/>
  <c r="T10" i="3"/>
  <c r="P11" i="3"/>
  <c r="T11" i="3"/>
  <c r="P12" i="3"/>
  <c r="T12" i="3"/>
  <c r="P13" i="3"/>
  <c r="T13" i="3"/>
  <c r="P14" i="3"/>
  <c r="T14" i="3"/>
  <c r="P15" i="3"/>
  <c r="T15" i="3"/>
  <c r="P16" i="3"/>
  <c r="T16" i="3"/>
  <c r="P17" i="3"/>
  <c r="T17" i="3"/>
  <c r="P18" i="3"/>
  <c r="T18" i="3"/>
  <c r="P19" i="3"/>
  <c r="T19" i="3"/>
  <c r="P20" i="3"/>
  <c r="T20" i="3"/>
  <c r="P9" i="3"/>
  <c r="T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9" i="3"/>
  <c r="G9" i="3"/>
  <c r="F10" i="13" l="1"/>
  <c r="E10" i="13"/>
  <c r="D10" i="13"/>
  <c r="C10" i="13"/>
  <c r="F5" i="13"/>
  <c r="D5" i="13"/>
  <c r="E5" i="13"/>
  <c r="C5" i="13"/>
</calcChain>
</file>

<file path=xl/comments1.xml><?xml version="1.0" encoding="utf-8"?>
<comments xmlns="http://schemas.openxmlformats.org/spreadsheetml/2006/main">
  <authors>
    <author>R01131</author>
  </authors>
  <commentList>
    <comment ref="Z2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都道府県へ配布する前に、年度の変更をしてください。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A4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大会名を変更すると、「Ｂ６のリスト表示」が変わります。セルを切り取ったり、挿入したりしないで、「値」で貼り付けてください。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D4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３年生の最初の生年月日（○○○○年4月2日）と、
１年生の最後の生年月日（○○○○年4月1日）を
入力すると、「生年月日」のセルの入力規則の
基準となる。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吉田俊一</author>
    <author>富岡市教育委員会</author>
  </authors>
  <commentList>
    <comment ref="AC6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電話番号、携帯電話を入力するときは、必ず-(ハイフン)を入力してください</t>
        </r>
      </text>
    </comment>
    <comment ref="BM6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電話番号、携帯電話を入力するときは、必ず-(ハイフン)を入力してください</t>
        </r>
      </text>
    </comment>
    <comment ref="B9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このセルから入力してください</t>
        </r>
      </text>
    </comment>
    <comment ref="J11" authorId="1" shapeId="0">
      <text>
        <r>
          <rPr>
            <b/>
            <sz val="11"/>
            <color indexed="10"/>
            <rFont val="ＭＳ Ｐゴシック"/>
            <family val="3"/>
            <charset val="128"/>
          </rPr>
          <t>プログラム用略式学校名は、６文字以内、「中」は入れません</t>
        </r>
      </text>
    </comment>
    <comment ref="AT11" authorId="1" shapeId="0">
      <text>
        <r>
          <rPr>
            <b/>
            <sz val="11"/>
            <color indexed="10"/>
            <rFont val="ＭＳ Ｐゴシック"/>
            <family val="3"/>
            <charset val="128"/>
          </rPr>
          <t>プログラム用略式学校名は、６文字以内、「中」は入れません</t>
        </r>
      </text>
    </comment>
    <comment ref="D18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このセルから入力してください</t>
        </r>
      </text>
    </comment>
    <comment ref="D3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このセルから入力してください</t>
        </r>
      </text>
    </comment>
  </commentList>
</comments>
</file>

<file path=xl/comments3.xml><?xml version="1.0" encoding="utf-8"?>
<comments xmlns="http://schemas.openxmlformats.org/spreadsheetml/2006/main">
  <authors>
    <author>R01131</author>
    <author>吉田俊一</author>
    <author>富岡市教育委員会</author>
  </authors>
  <commentList>
    <comment ref="AY1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３年生の最初の生年月日（○○○○年4月2日）と、
１年生の最後の生年月日（○○○○年4月1日）を
入力すると、「生年月日」のセルの入力規則の
基準となる。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X6" authorId="1" shapeId="0">
      <text>
        <r>
          <rPr>
            <b/>
            <sz val="9"/>
            <color indexed="10"/>
            <rFont val="MS P ゴシック"/>
            <family val="3"/>
            <charset val="128"/>
          </rPr>
          <t>ここでは、ミス防止のために和暦の表示となりますが、申込書は、西暦で表示されます。</t>
        </r>
      </text>
    </comment>
    <comment ref="AS6" authorId="1" shapeId="0">
      <text>
        <r>
          <rPr>
            <b/>
            <sz val="9"/>
            <color indexed="10"/>
            <rFont val="MS P ゴシック"/>
            <family val="3"/>
            <charset val="128"/>
          </rPr>
          <t>氏名に外字がある場合のみ選択をしてください。</t>
        </r>
      </text>
    </comment>
    <comment ref="AO9" authorId="2" shapeId="0">
      <text>
        <r>
          <rPr>
            <b/>
            <sz val="9"/>
            <color indexed="10"/>
            <rFont val="ＭＳ Ｐゴシック"/>
            <family val="3"/>
            <charset val="128"/>
          </rPr>
          <t>体重を入力すると、
「出場できる階級」が
表示されます。</t>
        </r>
      </text>
    </comment>
  </commentList>
</comments>
</file>

<file path=xl/comments4.xml><?xml version="1.0" encoding="utf-8"?>
<comments xmlns="http://schemas.openxmlformats.org/spreadsheetml/2006/main">
  <authors>
    <author>R01131</author>
    <author>吉田俊一</author>
    <author>富岡市教育委員会</author>
  </authors>
  <commentList>
    <comment ref="AY1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３年生の最初の生年月日（○○○○年4月2日）と、
１年生の最後の生年月日（○○○○年4月1日）を
入力すると、「生年月日」のセルの入力規則の
基準となる。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X6" authorId="1" shapeId="0">
      <text>
        <r>
          <rPr>
            <b/>
            <sz val="9"/>
            <color indexed="10"/>
            <rFont val="MS P ゴシック"/>
            <family val="3"/>
            <charset val="128"/>
          </rPr>
          <t>ここでは、ミス防止のために和暦の表示となりますが、申込書は、西暦で表示されます。</t>
        </r>
      </text>
    </comment>
    <comment ref="AS6" authorId="1" shapeId="0">
      <text>
        <r>
          <rPr>
            <b/>
            <sz val="9"/>
            <color indexed="10"/>
            <rFont val="MS P ゴシック"/>
            <family val="3"/>
            <charset val="128"/>
          </rPr>
          <t>氏名に外字がある場合のみ選択をしてください。</t>
        </r>
      </text>
    </comment>
    <comment ref="AO9" authorId="2" shapeId="0">
      <text>
        <r>
          <rPr>
            <b/>
            <sz val="9"/>
            <color indexed="10"/>
            <rFont val="ＭＳ Ｐゴシック"/>
            <family val="3"/>
            <charset val="128"/>
          </rPr>
          <t>体重を入力すると、
「出場できる階級」が
表示されます。</t>
        </r>
      </text>
    </comment>
  </commentList>
</comments>
</file>

<file path=xl/comments5.xml><?xml version="1.0" encoding="utf-8"?>
<comments xmlns="http://schemas.openxmlformats.org/spreadsheetml/2006/main">
  <authors>
    <author>富岡市教育委員会</author>
    <author>Administrator</author>
  </authors>
  <commentList>
    <comment ref="V9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左の表から選手の番号を入力すると、申込用紙にも反映されます。</t>
        </r>
      </text>
    </comment>
    <comment ref="Y9" authorId="1" shapeId="0">
      <text>
        <r>
          <rPr>
            <b/>
            <sz val="9"/>
            <color indexed="10"/>
            <rFont val="MS P ゴシック"/>
            <family val="3"/>
            <charset val="128"/>
          </rPr>
          <t>体重順に誤りがあると、セルが赤くなります。</t>
        </r>
      </text>
    </comment>
    <comment ref="Z9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個人戦に出場する選手は、リストから「○」を選択してください。</t>
        </r>
      </text>
    </comment>
    <comment ref="AD9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出場する階級の欄に、左の表から選手の番号を入力してください。そうすると、申込用紙に反映されます。</t>
        </r>
      </text>
    </comment>
    <comment ref="AE9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予選の順位を
リストから
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富岡市教育委員会</author>
    <author>Administrator</author>
  </authors>
  <commentList>
    <comment ref="V9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左の表から選手の番号を入力すると、申込用紙にも反映されます。</t>
        </r>
      </text>
    </comment>
    <comment ref="Y9" authorId="1" shapeId="0">
      <text>
        <r>
          <rPr>
            <b/>
            <sz val="9"/>
            <color indexed="10"/>
            <rFont val="MS P ゴシック"/>
            <family val="3"/>
            <charset val="128"/>
          </rPr>
          <t>体重順に誤りがあると、セルが赤くなります。</t>
        </r>
      </text>
    </comment>
    <comment ref="Z9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個人戦に出場する選手は、リストから「○」を選択してください。</t>
        </r>
      </text>
    </comment>
    <comment ref="AD9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出場する階級の欄に、左の表から選手の番号を入力してください。そうすると、申込用紙に反映されます。</t>
        </r>
      </text>
    </comment>
    <comment ref="AE9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予選の順位を
リストから
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<sst xmlns="http://schemas.openxmlformats.org/spreadsheetml/2006/main" count="855" uniqueCount="320">
  <si>
    <t>所　　　　在　　　　地</t>
    <rPh sb="0" eb="1">
      <t>トコロ</t>
    </rPh>
    <rPh sb="5" eb="6">
      <t>ザイ</t>
    </rPh>
    <rPh sb="10" eb="11">
      <t>チ</t>
    </rPh>
    <phoneticPr fontId="2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</si>
  <si>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</si>
  <si>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</si>
  <si>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〒</t>
    <phoneticPr fontId="2"/>
  </si>
  <si>
    <t>オーダー</t>
    <phoneticPr fontId="2"/>
  </si>
  <si>
    <t>学年</t>
    <rPh sb="0" eb="1">
      <t>ガク</t>
    </rPh>
    <rPh sb="1" eb="2">
      <t>トシ</t>
    </rPh>
    <phoneticPr fontId="2"/>
  </si>
  <si>
    <t>段級</t>
    <rPh sb="0" eb="1">
      <t>ダン</t>
    </rPh>
    <rPh sb="1" eb="2">
      <t>キュウ</t>
    </rPh>
    <phoneticPr fontId="2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</si>
  <si>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2"/>
  </si>
  <si>
    <t>身長(cm)</t>
    <rPh sb="0" eb="1">
      <t>ミ</t>
    </rPh>
    <rPh sb="1" eb="2">
      <t>チョウ</t>
    </rPh>
    <phoneticPr fontId="2"/>
  </si>
  <si>
    <t>体重(kg)</t>
    <rPh sb="0" eb="1">
      <t>カラダ</t>
    </rPh>
    <rPh sb="1" eb="2">
      <t>シゲル</t>
    </rPh>
    <phoneticPr fontId="2"/>
  </si>
  <si>
    <t>氏</t>
    <rPh sb="0" eb="1">
      <t>シ</t>
    </rPh>
    <phoneticPr fontId="2"/>
  </si>
  <si>
    <t>名</t>
    <rPh sb="0" eb="1">
      <t>メイ</t>
    </rPh>
    <phoneticPr fontId="2"/>
  </si>
  <si>
    <t>阿倍</t>
    <rPh sb="0" eb="2">
      <t>アベ</t>
    </rPh>
    <phoneticPr fontId="2"/>
  </si>
  <si>
    <t>晋三</t>
    <rPh sb="0" eb="2">
      <t>シンゾウ</t>
    </rPh>
    <phoneticPr fontId="2"/>
  </si>
  <si>
    <t>（小数点未満は切り上げ）</t>
    <rPh sb="1" eb="4">
      <t>ショウスウテン</t>
    </rPh>
    <rPh sb="4" eb="6">
      <t>ミマン</t>
    </rPh>
    <rPh sb="7" eb="8">
      <t>キ</t>
    </rPh>
    <rPh sb="9" eb="10">
      <t>ア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</si>
  <si>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</si>
  <si>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</si>
  <si>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</si>
  <si>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のだ</t>
    <phoneticPr fontId="2"/>
  </si>
  <si>
    <t>せいこ</t>
    <phoneticPr fontId="2"/>
  </si>
  <si>
    <t>野田</t>
    <rPh sb="0" eb="2">
      <t>ノダ</t>
    </rPh>
    <phoneticPr fontId="2"/>
  </si>
  <si>
    <t>聖子</t>
    <rPh sb="0" eb="2">
      <t>セイコ</t>
    </rPh>
    <phoneticPr fontId="2"/>
  </si>
  <si>
    <t>あべ</t>
  </si>
  <si>
    <t>しんぞう</t>
  </si>
  <si>
    <t>学校名</t>
    <rPh sb="0" eb="3">
      <t>ガッコウメイ</t>
    </rPh>
    <phoneticPr fontId="2"/>
  </si>
  <si>
    <t>監督氏名</t>
    <rPh sb="0" eb="2">
      <t>カントク</t>
    </rPh>
    <rPh sb="2" eb="4">
      <t>シメイ</t>
    </rPh>
    <phoneticPr fontId="2"/>
  </si>
  <si>
    <t>コーチ氏名</t>
    <rPh sb="3" eb="5">
      <t>シメイ</t>
    </rPh>
    <phoneticPr fontId="2"/>
  </si>
  <si>
    <t>大将</t>
    <rPh sb="0" eb="2">
      <t>タイショウ</t>
    </rPh>
    <phoneticPr fontId="2"/>
  </si>
  <si>
    <t>副将</t>
    <rPh sb="0" eb="2">
      <t>フクショウ</t>
    </rPh>
    <phoneticPr fontId="2"/>
  </si>
  <si>
    <t>中堅</t>
    <rPh sb="0" eb="2">
      <t>チュウケン</t>
    </rPh>
    <phoneticPr fontId="2"/>
  </si>
  <si>
    <t>次鋒</t>
    <rPh sb="0" eb="1">
      <t>ジ</t>
    </rPh>
    <rPh sb="1" eb="2">
      <t>ホコ</t>
    </rPh>
    <phoneticPr fontId="2"/>
  </si>
  <si>
    <t>先鋒</t>
    <rPh sb="0" eb="2">
      <t>センポウ</t>
    </rPh>
    <phoneticPr fontId="2"/>
  </si>
  <si>
    <t>プログラム記載用</t>
    <rPh sb="5" eb="7">
      <t>キサイ</t>
    </rPh>
    <rPh sb="7" eb="8">
      <t>ヨウ</t>
    </rPh>
    <phoneticPr fontId="2"/>
  </si>
  <si>
    <t>姓</t>
    <rPh sb="0" eb="1">
      <t>セイ</t>
    </rPh>
    <phoneticPr fontId="2"/>
  </si>
  <si>
    <t>学年</t>
    <rPh sb="0" eb="2">
      <t>ガクネン</t>
    </rPh>
    <phoneticPr fontId="2"/>
  </si>
  <si>
    <t>段</t>
    <rPh sb="0" eb="1">
      <t>ダン</t>
    </rPh>
    <phoneticPr fontId="2"/>
  </si>
  <si>
    <t>生年月日</t>
    <rPh sb="0" eb="2">
      <t>セイネン</t>
    </rPh>
    <rPh sb="2" eb="4">
      <t>ガッピ</t>
    </rPh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</si>
  <si>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</si>
  <si>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</si>
  <si>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ふりがな</t>
    <phoneticPr fontId="2"/>
  </si>
  <si>
    <t>校名</t>
    <rPh sb="0" eb="2">
      <t>コウメイ</t>
    </rPh>
    <phoneticPr fontId="2"/>
  </si>
  <si>
    <t>女子
団体</t>
    <rPh sb="0" eb="2">
      <t>ジョシ</t>
    </rPh>
    <rPh sb="3" eb="5">
      <t>ダンタイ</t>
    </rPh>
    <phoneticPr fontId="2"/>
  </si>
  <si>
    <t>No</t>
    <phoneticPr fontId="2"/>
  </si>
  <si>
    <t>男子個人</t>
    <rPh sb="0" eb="2">
      <t>ダンシ</t>
    </rPh>
    <rPh sb="2" eb="4">
      <t>コジン</t>
    </rPh>
    <phoneticPr fontId="2"/>
  </si>
  <si>
    <t>選手氏名</t>
    <rPh sb="0" eb="2">
      <t>センシュ</t>
    </rPh>
    <rPh sb="2" eb="4">
      <t>シメイ</t>
    </rPh>
    <phoneticPr fontId="2"/>
  </si>
  <si>
    <t>階級</t>
    <phoneticPr fontId="2"/>
  </si>
  <si>
    <t>正式学校名</t>
    <rPh sb="0" eb="2">
      <t>セイシキ</t>
    </rPh>
    <rPh sb="2" eb="5">
      <t>ガッコウメイ</t>
    </rPh>
    <phoneticPr fontId="2"/>
  </si>
  <si>
    <t>プログラム用学校名</t>
    <rPh sb="5" eb="6">
      <t>ヨウ</t>
    </rPh>
    <rPh sb="6" eb="9">
      <t>ガッコウメイ</t>
    </rPh>
    <phoneticPr fontId="2"/>
  </si>
  <si>
    <t>例</t>
    <rPh sb="0" eb="1">
      <t>レイ</t>
    </rPh>
    <phoneticPr fontId="2"/>
  </si>
  <si>
    <t>50kg</t>
    <phoneticPr fontId="2"/>
  </si>
  <si>
    <t>女子個人</t>
    <rPh sb="0" eb="2">
      <t>ジョシ</t>
    </rPh>
    <rPh sb="2" eb="4">
      <t>コジン</t>
    </rPh>
    <phoneticPr fontId="2"/>
  </si>
  <si>
    <t>順位</t>
    <phoneticPr fontId="2"/>
  </si>
  <si>
    <t>48kg</t>
    <phoneticPr fontId="2"/>
  </si>
  <si>
    <t>男子団体</t>
    <phoneticPr fontId="2"/>
  </si>
  <si>
    <t>せい</t>
    <phoneticPr fontId="2"/>
  </si>
  <si>
    <t>めい</t>
    <phoneticPr fontId="2"/>
  </si>
  <si>
    <t>ふりがな</t>
    <phoneticPr fontId="2"/>
  </si>
  <si>
    <t>令和</t>
    <rPh sb="0" eb="2">
      <t>レイワ</t>
    </rPh>
    <phoneticPr fontId="2"/>
  </si>
  <si>
    <t>プログラム用略式学校名</t>
    <rPh sb="5" eb="6">
      <t>ヨウ</t>
    </rPh>
    <rPh sb="6" eb="8">
      <t>リャクシキ</t>
    </rPh>
    <rPh sb="8" eb="11">
      <t>ガッコウメイ</t>
    </rPh>
    <phoneticPr fontId="2"/>
  </si>
  <si>
    <t>学校の基本情報</t>
    <rPh sb="0" eb="2">
      <t>ガッコウ</t>
    </rPh>
    <rPh sb="3" eb="5">
      <t>キホン</t>
    </rPh>
    <rPh sb="5" eb="7">
      <t>ジョウホウ</t>
    </rPh>
    <phoneticPr fontId="2"/>
  </si>
  <si>
    <t>男子選手一覧</t>
    <rPh sb="0" eb="2">
      <t>ダンシ</t>
    </rPh>
    <rPh sb="2" eb="4">
      <t>センシュ</t>
    </rPh>
    <rPh sb="4" eb="6">
      <t>イチラン</t>
    </rPh>
    <phoneticPr fontId="2"/>
  </si>
  <si>
    <t>選手　ふりがな</t>
    <rPh sb="0" eb="2">
      <t>センシュ</t>
    </rPh>
    <phoneticPr fontId="2"/>
  </si>
  <si>
    <t>選手　氏名</t>
    <rPh sb="0" eb="2">
      <t>センシュ</t>
    </rPh>
    <rPh sb="3" eb="5">
      <t>シメイ</t>
    </rPh>
    <phoneticPr fontId="2"/>
  </si>
  <si>
    <t>し</t>
    <phoneticPr fontId="2"/>
  </si>
  <si>
    <t>めい</t>
    <phoneticPr fontId="2"/>
  </si>
  <si>
    <t>出場できる
階級</t>
    <rPh sb="0" eb="2">
      <t>シュツジョウ</t>
    </rPh>
    <rPh sb="6" eb="7">
      <t>カイ</t>
    </rPh>
    <rPh sb="7" eb="8">
      <t>キュウ</t>
    </rPh>
    <phoneticPr fontId="2"/>
  </si>
  <si>
    <t>No</t>
    <phoneticPr fontId="2"/>
  </si>
  <si>
    <t>【選手情報入力シート】</t>
    <rPh sb="1" eb="3">
      <t>センシュ</t>
    </rPh>
    <rPh sb="3" eb="5">
      <t>ジョウホウ</t>
    </rPh>
    <rPh sb="5" eb="7">
      <t>ニュウリョク</t>
    </rPh>
    <phoneticPr fontId="2"/>
  </si>
  <si>
    <t>女子選手一覧</t>
    <rPh sb="0" eb="1">
      <t>オンナ</t>
    </rPh>
    <rPh sb="2" eb="4">
      <t>センシュ</t>
    </rPh>
    <rPh sb="4" eb="6">
      <t>イチラン</t>
    </rPh>
    <phoneticPr fontId="2"/>
  </si>
  <si>
    <t>例</t>
    <rPh sb="0" eb="1">
      <t>レイ</t>
    </rPh>
    <phoneticPr fontId="2"/>
  </si>
  <si>
    <t>『　例　』</t>
    <rPh sb="2" eb="3">
      <t>レイ</t>
    </rPh>
    <phoneticPr fontId="2"/>
  </si>
  <si>
    <t>Ｎｏ</t>
    <phoneticPr fontId="2"/>
  </si>
  <si>
    <t>次鋒</t>
    <rPh sb="0" eb="2">
      <t>ジホウ</t>
    </rPh>
    <phoneticPr fontId="2"/>
  </si>
  <si>
    <t>階級</t>
    <rPh sb="0" eb="2">
      <t>カイキュウ</t>
    </rPh>
    <phoneticPr fontId="2"/>
  </si>
  <si>
    <t>備考</t>
    <rPh sb="0" eb="2">
      <t>ビコウ</t>
    </rPh>
    <phoneticPr fontId="2"/>
  </si>
  <si>
    <t>40kg</t>
    <phoneticPr fontId="2"/>
  </si>
  <si>
    <t>【団体戦出場選手】</t>
    <rPh sb="1" eb="4">
      <t>ダンタイセン</t>
    </rPh>
    <rPh sb="4" eb="6">
      <t>シュツジョウ</t>
    </rPh>
    <rPh sb="6" eb="8">
      <t>センシュ</t>
    </rPh>
    <phoneticPr fontId="2"/>
  </si>
  <si>
    <t>【個人戦出場選手】</t>
    <rPh sb="1" eb="3">
      <t>コジン</t>
    </rPh>
    <phoneticPr fontId="2"/>
  </si>
  <si>
    <t>選手　姓</t>
    <rPh sb="0" eb="2">
      <t>センシュ</t>
    </rPh>
    <rPh sb="3" eb="4">
      <t>セイ</t>
    </rPh>
    <phoneticPr fontId="2"/>
  </si>
  <si>
    <t>選手　名</t>
    <rPh sb="0" eb="2">
      <t>センシュ</t>
    </rPh>
    <rPh sb="3" eb="4">
      <t>メイ</t>
    </rPh>
    <phoneticPr fontId="2"/>
  </si>
  <si>
    <t>選手一覧</t>
    <rPh sb="0" eb="2">
      <t>センシュ</t>
    </rPh>
    <rPh sb="2" eb="4">
      <t>イチラン</t>
    </rPh>
    <phoneticPr fontId="2"/>
  </si>
  <si>
    <t>し</t>
    <phoneticPr fontId="2"/>
  </si>
  <si>
    <t>Topへ戻る</t>
    <rPh sb="4" eb="5">
      <t>モド</t>
    </rPh>
    <phoneticPr fontId="2"/>
  </si>
  <si>
    <t>【申込書の日付を決める】</t>
    <rPh sb="1" eb="4">
      <t>モウシコミショ</t>
    </rPh>
    <rPh sb="5" eb="7">
      <t>ヒヅケ</t>
    </rPh>
    <rPh sb="8" eb="9">
      <t>キ</t>
    </rPh>
    <phoneticPr fontId="2"/>
  </si>
  <si>
    <t>④</t>
    <phoneticPr fontId="2"/>
  </si>
  <si>
    <t>⑤</t>
    <phoneticPr fontId="2"/>
  </si>
  <si>
    <t>男子選手のデータを入力</t>
    <rPh sb="0" eb="2">
      <t>ダンシ</t>
    </rPh>
    <rPh sb="2" eb="4">
      <t>センシュ</t>
    </rPh>
    <rPh sb="9" eb="11">
      <t>ニュウリョク</t>
    </rPh>
    <phoneticPr fontId="2"/>
  </si>
  <si>
    <t>女子選手のデータを入力</t>
    <rPh sb="0" eb="1">
      <t>オンナ</t>
    </rPh>
    <rPh sb="2" eb="4">
      <t>センシュ</t>
    </rPh>
    <rPh sb="9" eb="11">
      <t>ニュウリョク</t>
    </rPh>
    <phoneticPr fontId="2"/>
  </si>
  <si>
    <t>①</t>
    <phoneticPr fontId="2"/>
  </si>
  <si>
    <t>②</t>
    <phoneticPr fontId="2"/>
  </si>
  <si>
    <t>③</t>
    <phoneticPr fontId="2"/>
  </si>
  <si>
    <t>⑦</t>
    <phoneticPr fontId="2"/>
  </si>
  <si>
    <t>⑨</t>
    <phoneticPr fontId="2"/>
  </si>
  <si>
    <t>柔道大会申込書作成プログラム</t>
    <rPh sb="0" eb="2">
      <t>ジュウドウ</t>
    </rPh>
    <rPh sb="2" eb="4">
      <t>タイカイ</t>
    </rPh>
    <rPh sb="4" eb="7">
      <t>モウシコミショ</t>
    </rPh>
    <rPh sb="7" eb="9">
      <t>サクセイ</t>
    </rPh>
    <phoneticPr fontId="2"/>
  </si>
  <si>
    <t>以下の手順で、作成・提出をお願いします</t>
    <rPh sb="0" eb="2">
      <t>イカ</t>
    </rPh>
    <rPh sb="3" eb="5">
      <t>テジュン</t>
    </rPh>
    <rPh sb="7" eb="9">
      <t>サクセイ</t>
    </rPh>
    <rPh sb="10" eb="12">
      <t>テイシュツ</t>
    </rPh>
    <rPh sb="14" eb="15">
      <t>ネガ</t>
    </rPh>
    <phoneticPr fontId="2"/>
  </si>
  <si>
    <t>ＦＡＸ番号</t>
    <rPh sb="3" eb="5">
      <t>バンゴウ</t>
    </rPh>
    <phoneticPr fontId="2"/>
  </si>
  <si>
    <t>※</t>
    <phoneticPr fontId="2"/>
  </si>
  <si>
    <t>の欄は入力</t>
    <rPh sb="1" eb="2">
      <t>ラン</t>
    </rPh>
    <rPh sb="3" eb="5">
      <t>ニュウリョク</t>
    </rPh>
    <phoneticPr fontId="2"/>
  </si>
  <si>
    <t>の欄はリストから選択</t>
    <rPh sb="1" eb="2">
      <t>ラン</t>
    </rPh>
    <rPh sb="8" eb="10">
      <t>センタク</t>
    </rPh>
    <phoneticPr fontId="2"/>
  </si>
  <si>
    <t>申込書の日付を入力</t>
    <rPh sb="0" eb="3">
      <t>モウシコミショ</t>
    </rPh>
    <rPh sb="4" eb="6">
      <t>ヒヅケ</t>
    </rPh>
    <rPh sb="7" eb="9">
      <t>ニュウリョク</t>
    </rPh>
    <phoneticPr fontId="2"/>
  </si>
  <si>
    <t>申込書の印刷</t>
    <rPh sb="0" eb="3">
      <t>モウシコミショ</t>
    </rPh>
    <rPh sb="4" eb="6">
      <t>インサツ</t>
    </rPh>
    <phoneticPr fontId="2"/>
  </si>
  <si>
    <t>⑥</t>
    <phoneticPr fontId="2"/>
  </si>
  <si>
    <t>⑧</t>
    <phoneticPr fontId="2"/>
  </si>
  <si>
    <t>外字が対応可能か確認</t>
    <rPh sb="0" eb="2">
      <t>ガイジ</t>
    </rPh>
    <rPh sb="3" eb="5">
      <t>タイオウ</t>
    </rPh>
    <rPh sb="5" eb="7">
      <t>カノウ</t>
    </rPh>
    <rPh sb="8" eb="10">
      <t>カクニン</t>
    </rPh>
    <phoneticPr fontId="2"/>
  </si>
  <si>
    <t>【男子出場選手入力シート】</t>
    <rPh sb="1" eb="3">
      <t>ダンシ</t>
    </rPh>
    <rPh sb="3" eb="5">
      <t>シュツジョウ</t>
    </rPh>
    <rPh sb="5" eb="7">
      <t>センシュ</t>
    </rPh>
    <rPh sb="7" eb="9">
      <t>ニュウリョク</t>
    </rPh>
    <phoneticPr fontId="2"/>
  </si>
  <si>
    <t>【女子出場選手入力シート】</t>
    <rPh sb="1" eb="3">
      <t>ジョシ</t>
    </rPh>
    <rPh sb="3" eb="5">
      <t>シュツジョウ</t>
    </rPh>
    <rPh sb="5" eb="7">
      <t>センシュ</t>
    </rPh>
    <rPh sb="7" eb="9">
      <t>ニュウリョク</t>
    </rPh>
    <phoneticPr fontId="2"/>
  </si>
  <si>
    <t>基本情報を入力</t>
    <rPh sb="0" eb="2">
      <t>キホン</t>
    </rPh>
    <rPh sb="2" eb="4">
      <t>ジョウホウ</t>
    </rPh>
    <rPh sb="5" eb="7">
      <t>ニュウリョク</t>
    </rPh>
    <phoneticPr fontId="2"/>
  </si>
  <si>
    <t>男子出場選手を決定</t>
    <rPh sb="0" eb="2">
      <t>ダンシ</t>
    </rPh>
    <rPh sb="2" eb="4">
      <t>シュツジョウ</t>
    </rPh>
    <rPh sb="4" eb="6">
      <t>センシュ</t>
    </rPh>
    <rPh sb="7" eb="9">
      <t>ケッテイ</t>
    </rPh>
    <phoneticPr fontId="2"/>
  </si>
  <si>
    <t>女子出場選手を決定</t>
    <rPh sb="0" eb="1">
      <t>オンナ</t>
    </rPh>
    <rPh sb="2" eb="4">
      <t>シュツジョウ</t>
    </rPh>
    <rPh sb="4" eb="6">
      <t>センシュ</t>
    </rPh>
    <rPh sb="7" eb="9">
      <t>ケッテイ</t>
    </rPh>
    <phoneticPr fontId="2"/>
  </si>
  <si>
    <t>男子</t>
    <rPh sb="0" eb="1">
      <t>オトコ</t>
    </rPh>
    <phoneticPr fontId="2"/>
  </si>
  <si>
    <t>女子</t>
    <rPh sb="0" eb="1">
      <t>オンナ</t>
    </rPh>
    <phoneticPr fontId="2"/>
  </si>
  <si>
    <r>
      <rPr>
        <sz val="16"/>
        <rFont val="ＭＳ Ｐ明朝"/>
        <family val="1"/>
        <charset val="128"/>
      </rPr>
      <t>【学校の基本情報を入力】</t>
    </r>
    <r>
      <rPr>
        <sz val="11"/>
        <rFont val="ＭＳ Ｐ明朝"/>
        <family val="1"/>
        <charset val="128"/>
      </rPr>
      <t>　※右の『例』を参考にして入力してください</t>
    </r>
    <rPh sb="1" eb="3">
      <t>ガッコウ</t>
    </rPh>
    <rPh sb="4" eb="6">
      <t>キホン</t>
    </rPh>
    <rPh sb="6" eb="8">
      <t>ジョウホウ</t>
    </rPh>
    <rPh sb="9" eb="11">
      <t>ニュウリョク</t>
    </rPh>
    <rPh sb="14" eb="15">
      <t>ミギ</t>
    </rPh>
    <rPh sb="17" eb="18">
      <t>レイ</t>
    </rPh>
    <rPh sb="20" eb="22">
      <t>サンコウ</t>
    </rPh>
    <rPh sb="25" eb="27">
      <t>ニュウリョク</t>
    </rPh>
    <phoneticPr fontId="2"/>
  </si>
  <si>
    <t>学校名：</t>
    <rPh sb="0" eb="3">
      <t>ガッコウメイ</t>
    </rPh>
    <phoneticPr fontId="2"/>
  </si>
  <si>
    <t>住所：</t>
    <rPh sb="0" eb="2">
      <t>ジュウショ</t>
    </rPh>
    <phoneticPr fontId="2"/>
  </si>
  <si>
    <t>【監督】</t>
    <rPh sb="1" eb="3">
      <t>カントク</t>
    </rPh>
    <phoneticPr fontId="2"/>
  </si>
  <si>
    <t>氏名：</t>
    <rPh sb="0" eb="2">
      <t>シメイ</t>
    </rPh>
    <phoneticPr fontId="2"/>
  </si>
  <si>
    <t>段位：</t>
    <rPh sb="0" eb="2">
      <t>ダンイ</t>
    </rPh>
    <phoneticPr fontId="2"/>
  </si>
  <si>
    <t>【選手】</t>
    <rPh sb="1" eb="3">
      <t>センシュ</t>
    </rPh>
    <phoneticPr fontId="2"/>
  </si>
  <si>
    <t>TEL ：</t>
    <phoneticPr fontId="2"/>
  </si>
  <si>
    <t>FAX ：</t>
    <phoneticPr fontId="2"/>
  </si>
  <si>
    <t>補員１</t>
    <rPh sb="0" eb="1">
      <t>ホ</t>
    </rPh>
    <rPh sb="1" eb="2">
      <t>イン</t>
    </rPh>
    <phoneticPr fontId="2"/>
  </si>
  <si>
    <t>補員２</t>
    <rPh sb="0" eb="2">
      <t>ホイン</t>
    </rPh>
    <phoneticPr fontId="2"/>
  </si>
  <si>
    <t>段位</t>
    <rPh sb="0" eb="2">
      <t>ダンイ</t>
    </rPh>
    <phoneticPr fontId="2"/>
  </si>
  <si>
    <t>外字等</t>
    <rPh sb="0" eb="2">
      <t>ガイジ</t>
    </rPh>
    <rPh sb="2" eb="3">
      <t>トウ</t>
    </rPh>
    <phoneticPr fontId="2"/>
  </si>
  <si>
    <t>住所</t>
    <rPh sb="0" eb="2">
      <t>ジュウショ</t>
    </rPh>
    <phoneticPr fontId="2"/>
  </si>
  <si>
    <t>校長名</t>
    <rPh sb="0" eb="2">
      <t>コウチョウ</t>
    </rPh>
    <rPh sb="2" eb="3">
      <t>メイ</t>
    </rPh>
    <phoneticPr fontId="2"/>
  </si>
  <si>
    <t>氏名</t>
    <rPh sb="0" eb="1">
      <t>シ</t>
    </rPh>
    <rPh sb="1" eb="2">
      <t>メイ</t>
    </rPh>
    <phoneticPr fontId="2"/>
  </si>
  <si>
    <t>職名</t>
    <rPh sb="0" eb="1">
      <t>ショク</t>
    </rPh>
    <rPh sb="1" eb="2">
      <t>メイ</t>
    </rPh>
    <phoneticPr fontId="2"/>
  </si>
  <si>
    <t>90kg超</t>
  </si>
  <si>
    <t>個人戦出場</t>
    <phoneticPr fontId="2"/>
  </si>
  <si>
    <t>団体戦予選順位</t>
    <rPh sb="0" eb="3">
      <t>ダンタイセン</t>
    </rPh>
    <rPh sb="3" eb="5">
      <t>ヨセン</t>
    </rPh>
    <rPh sb="5" eb="7">
      <t>ジュンイ</t>
    </rPh>
    <phoneticPr fontId="2"/>
  </si>
  <si>
    <t>予選
順位</t>
    <rPh sb="0" eb="2">
      <t>ヨセン</t>
    </rPh>
    <rPh sb="3" eb="5">
      <t>ジュンイ</t>
    </rPh>
    <phoneticPr fontId="2"/>
  </si>
  <si>
    <t>氏　　名</t>
    <rPh sb="0" eb="1">
      <t>シ</t>
    </rPh>
    <rPh sb="3" eb="4">
      <t>ナ</t>
    </rPh>
    <phoneticPr fontId="2"/>
  </si>
  <si>
    <t>（様式２）</t>
    <rPh sb="1" eb="3">
      <t>ヨウシキ</t>
    </rPh>
    <phoneticPr fontId="2"/>
  </si>
  <si>
    <t>初段</t>
  </si>
  <si>
    <t>監督職名</t>
    <rPh sb="0" eb="3">
      <t>カントクショク</t>
    </rPh>
    <rPh sb="3" eb="4">
      <t>メイ</t>
    </rPh>
    <phoneticPr fontId="2"/>
  </si>
  <si>
    <t>教員</t>
  </si>
  <si>
    <t>補員</t>
    <rPh sb="0" eb="1">
      <t>ホ</t>
    </rPh>
    <rPh sb="1" eb="2">
      <t>イン</t>
    </rPh>
    <phoneticPr fontId="2"/>
  </si>
  <si>
    <t>補員</t>
    <rPh sb="0" eb="2">
      <t>ホイン</t>
    </rPh>
    <phoneticPr fontId="2"/>
  </si>
  <si>
    <t>補員1</t>
    <rPh sb="0" eb="2">
      <t>ホイン</t>
    </rPh>
    <phoneticPr fontId="2"/>
  </si>
  <si>
    <t>補員2</t>
    <rPh sb="0" eb="2">
      <t>ホイン</t>
    </rPh>
    <phoneticPr fontId="2"/>
  </si>
  <si>
    <t>50kg</t>
  </si>
  <si>
    <t>55kg</t>
  </si>
  <si>
    <t>55kg</t>
    <phoneticPr fontId="2"/>
  </si>
  <si>
    <t>60kg</t>
  </si>
  <si>
    <t>60kg</t>
    <phoneticPr fontId="2"/>
  </si>
  <si>
    <t>66kg</t>
  </si>
  <si>
    <t>66kg</t>
    <phoneticPr fontId="2"/>
  </si>
  <si>
    <t>73kg</t>
  </si>
  <si>
    <t>73kg</t>
    <phoneticPr fontId="2"/>
  </si>
  <si>
    <t>81kg</t>
  </si>
  <si>
    <t>81kg</t>
    <phoneticPr fontId="2"/>
  </si>
  <si>
    <t>90kg</t>
  </si>
  <si>
    <t>90kg</t>
    <phoneticPr fontId="2"/>
  </si>
  <si>
    <t>90kg超</t>
    <rPh sb="4" eb="5">
      <t>チョウ</t>
    </rPh>
    <phoneticPr fontId="2"/>
  </si>
  <si>
    <t>44kg</t>
    <phoneticPr fontId="2"/>
  </si>
  <si>
    <t>52kg</t>
    <phoneticPr fontId="2"/>
  </si>
  <si>
    <t>57kg</t>
    <phoneticPr fontId="2"/>
  </si>
  <si>
    <t>63kg</t>
    <phoneticPr fontId="2"/>
  </si>
  <si>
    <t>70kg</t>
    <phoneticPr fontId="2"/>
  </si>
  <si>
    <t>70kg超</t>
    <rPh sb="4" eb="5">
      <t>チョウ</t>
    </rPh>
    <phoneticPr fontId="2"/>
  </si>
  <si>
    <t>氏名に
外字あり</t>
    <rPh sb="0" eb="2">
      <t>シメイ</t>
    </rPh>
    <rPh sb="4" eb="6">
      <t>ガイジ</t>
    </rPh>
    <phoneticPr fontId="2"/>
  </si>
  <si>
    <t>監督</t>
    <rPh sb="0" eb="2">
      <t>カントク</t>
    </rPh>
    <phoneticPr fontId="2"/>
  </si>
  <si>
    <t>コーチ</t>
    <phoneticPr fontId="2"/>
  </si>
  <si>
    <t>補員１</t>
    <rPh sb="0" eb="2">
      <t>ホイン</t>
    </rPh>
    <phoneticPr fontId="2"/>
  </si>
  <si>
    <t>全柔連登録番号</t>
    <phoneticPr fontId="2"/>
  </si>
  <si>
    <t>全柔連指導者登録番号</t>
  </si>
  <si>
    <t>選手</t>
    <rPh sb="0" eb="2">
      <t>センシュ</t>
    </rPh>
    <phoneticPr fontId="2"/>
  </si>
  <si>
    <t>出場予定階級</t>
    <rPh sb="0" eb="2">
      <t>シュツジョウ</t>
    </rPh>
    <rPh sb="2" eb="4">
      <t>ヨテイ</t>
    </rPh>
    <rPh sb="4" eb="6">
      <t>カイキュウ</t>
    </rPh>
    <phoneticPr fontId="2"/>
  </si>
  <si>
    <t>選手の階級</t>
    <rPh sb="0" eb="2">
      <t>センシュ</t>
    </rPh>
    <rPh sb="3" eb="5">
      <t>カイキュウ</t>
    </rPh>
    <phoneticPr fontId="2"/>
  </si>
  <si>
    <t>40kg</t>
  </si>
  <si>
    <t>44kg</t>
  </si>
  <si>
    <t>48kg</t>
  </si>
  <si>
    <t>52kg</t>
  </si>
  <si>
    <t>57kg</t>
  </si>
  <si>
    <t>63kg</t>
  </si>
  <si>
    <t>70kg</t>
  </si>
  <si>
    <t>予選順位</t>
    <rPh sb="0" eb="2">
      <t>ヨセン</t>
    </rPh>
    <rPh sb="2" eb="4">
      <t>ジュンイ</t>
    </rPh>
    <phoneticPr fontId="2"/>
  </si>
  <si>
    <t>（様式１）</t>
    <rPh sb="1" eb="3">
      <t>ヨウシキ</t>
    </rPh>
    <phoneticPr fontId="2"/>
  </si>
  <si>
    <t>（様式３）</t>
    <rPh sb="1" eb="3">
      <t>ヨウシキ</t>
    </rPh>
    <phoneticPr fontId="2"/>
  </si>
  <si>
    <t>（様式４）</t>
    <rPh sb="1" eb="3">
      <t>ヨウシキ</t>
    </rPh>
    <phoneticPr fontId="2"/>
  </si>
  <si>
    <t>外字</t>
    <phoneticPr fontId="2"/>
  </si>
  <si>
    <t>オーダー</t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</si>
  <si>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</si>
  <si>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</si>
  <si>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</si>
  <si>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学校</t>
    <rPh sb="0" eb="2">
      <t>ガッコウ</t>
    </rPh>
    <phoneticPr fontId="2"/>
  </si>
  <si>
    <t>男子監督</t>
    <rPh sb="0" eb="2">
      <t>ダンシ</t>
    </rPh>
    <rPh sb="2" eb="4">
      <t>カントク</t>
    </rPh>
    <phoneticPr fontId="2"/>
  </si>
  <si>
    <t>女子監督</t>
    <rPh sb="0" eb="1">
      <t>オンナ</t>
    </rPh>
    <rPh sb="2" eb="4">
      <t>カントク</t>
    </rPh>
    <phoneticPr fontId="2"/>
  </si>
  <si>
    <t>年４月１日は、今年度の最終日です。</t>
    <rPh sb="0" eb="1">
      <t>ネン</t>
    </rPh>
    <rPh sb="2" eb="3">
      <t>ガツ</t>
    </rPh>
    <rPh sb="4" eb="5">
      <t>ニチ</t>
    </rPh>
    <rPh sb="7" eb="10">
      <t>コンネンド</t>
    </rPh>
    <rPh sb="11" eb="14">
      <t>サイシュウビ</t>
    </rPh>
    <phoneticPr fontId="2"/>
  </si>
  <si>
    <t>×</t>
    <phoneticPr fontId="2"/>
  </si>
  <si>
    <t>職名が部活動指導員の場合は、任命権者を入力する</t>
    <rPh sb="0" eb="2">
      <t>ショクメイ</t>
    </rPh>
    <rPh sb="16" eb="17">
      <t>ケン</t>
    </rPh>
    <rPh sb="19" eb="21">
      <t>ニュウリョク</t>
    </rPh>
    <phoneticPr fontId="2"/>
  </si>
  <si>
    <t>大会名→</t>
    <rPh sb="0" eb="3">
      <t>タイカイメイ</t>
    </rPh>
    <phoneticPr fontId="2"/>
  </si>
  <si>
    <t>３年生は、</t>
    <rPh sb="1" eb="3">
      <t>ネンセイ</t>
    </rPh>
    <phoneticPr fontId="2"/>
  </si>
  <si>
    <t>から</t>
    <phoneticPr fontId="2"/>
  </si>
  <si>
    <t>１年生は、</t>
    <rPh sb="1" eb="3">
      <t>ネンセイ</t>
    </rPh>
    <phoneticPr fontId="2"/>
  </si>
  <si>
    <t>まで</t>
    <phoneticPr fontId="2"/>
  </si>
  <si>
    <t>団体</t>
    <rPh sb="0" eb="2">
      <t>ダンタイ</t>
    </rPh>
    <phoneticPr fontId="2"/>
  </si>
  <si>
    <t>個人</t>
    <rPh sb="0" eb="2">
      <t>コジン</t>
    </rPh>
    <phoneticPr fontId="2"/>
  </si>
  <si>
    <t>正式名称</t>
    <rPh sb="0" eb="2">
      <t>セイシキ</t>
    </rPh>
    <rPh sb="2" eb="4">
      <t>メイショウ</t>
    </rPh>
    <phoneticPr fontId="2"/>
  </si>
  <si>
    <t>一郎</t>
    <rPh sb="0" eb="2">
      <t>イチロウ</t>
    </rPh>
    <phoneticPr fontId="2"/>
  </si>
  <si>
    <t>五郎</t>
    <rPh sb="0" eb="2">
      <t>ゴロウ</t>
    </rPh>
    <phoneticPr fontId="2"/>
  </si>
  <si>
    <t>太郎</t>
    <rPh sb="0" eb="2">
      <t>タロウ</t>
    </rPh>
    <phoneticPr fontId="2"/>
  </si>
  <si>
    <t>初</t>
    <rPh sb="0" eb="1">
      <t>ショ</t>
    </rPh>
    <phoneticPr fontId="2"/>
  </si>
  <si>
    <t>花子</t>
    <rPh sb="0" eb="2">
      <t>ハナコ</t>
    </rPh>
    <phoneticPr fontId="2"/>
  </si>
  <si>
    <t>１位</t>
    <rPh sb="1" eb="2">
      <t>イ</t>
    </rPh>
    <phoneticPr fontId="2"/>
  </si>
  <si>
    <t>たろう</t>
    <phoneticPr fontId="2"/>
  </si>
  <si>
    <t>000000000</t>
    <phoneticPr fontId="2"/>
  </si>
  <si>
    <t>000000000</t>
  </si>
  <si>
    <t>１位</t>
    <phoneticPr fontId="2"/>
  </si>
  <si>
    <t>はなこ</t>
    <phoneticPr fontId="2"/>
  </si>
  <si>
    <t>ふりがな</t>
  </si>
  <si>
    <t>年４月１日は、今年度の最終日です。（黄色いセルに、20○○を入力すると選手の年齢計算の基準となります。）</t>
    <rPh sb="0" eb="1">
      <t>ネン</t>
    </rPh>
    <rPh sb="2" eb="3">
      <t>ガツ</t>
    </rPh>
    <rPh sb="4" eb="5">
      <t>ニチ</t>
    </rPh>
    <rPh sb="7" eb="10">
      <t>コンネンド</t>
    </rPh>
    <rPh sb="11" eb="14">
      <t>サイシュウビ</t>
    </rPh>
    <phoneticPr fontId="2"/>
  </si>
  <si>
    <t>年度　　ここでは、大会名・生徒の年齢及び学年のための準備をします。管理者以外は、いじらないでください。</t>
    <rPh sb="0" eb="2">
      <t>ネンド</t>
    </rPh>
    <rPh sb="9" eb="12">
      <t>タイカイメイ</t>
    </rPh>
    <rPh sb="13" eb="15">
      <t>セイト</t>
    </rPh>
    <rPh sb="16" eb="18">
      <t>ネンレイ</t>
    </rPh>
    <rPh sb="18" eb="19">
      <t>オヨ</t>
    </rPh>
    <rPh sb="20" eb="22">
      <t>ガクネン</t>
    </rPh>
    <rPh sb="26" eb="28">
      <t>ジュンビ</t>
    </rPh>
    <rPh sb="33" eb="36">
      <t>カンリシャ</t>
    </rPh>
    <rPh sb="36" eb="38">
      <t>イガイ</t>
    </rPh>
    <phoneticPr fontId="2"/>
  </si>
  <si>
    <t>緊急連絡先
【携帯等】</t>
    <rPh sb="0" eb="2">
      <t>キンキュウ</t>
    </rPh>
    <rPh sb="2" eb="5">
      <t>レンラクサキ</t>
    </rPh>
    <phoneticPr fontId="2"/>
  </si>
  <si>
    <t>全柔連
メンバーＩＤ</t>
    <rPh sb="0" eb="3">
      <t>ゼンジュウレン</t>
    </rPh>
    <phoneticPr fontId="2"/>
  </si>
  <si>
    <t>全柔連メンバーID</t>
    <rPh sb="0" eb="3">
      <t>ゼンジュウレン</t>
    </rPh>
    <phoneticPr fontId="2"/>
  </si>
  <si>
    <t>【外部指導者(コーチ)】</t>
    <rPh sb="1" eb="6">
      <t>ガイブシドウシャ</t>
    </rPh>
    <phoneticPr fontId="2"/>
  </si>
  <si>
    <t>公認柔道指導者資格</t>
    <rPh sb="0" eb="2">
      <t>コウニン</t>
    </rPh>
    <rPh sb="2" eb="4">
      <t>ジュウドウ</t>
    </rPh>
    <rPh sb="4" eb="7">
      <t>シドウシャ</t>
    </rPh>
    <rPh sb="7" eb="9">
      <t>シカク</t>
    </rPh>
    <phoneticPr fontId="2"/>
  </si>
  <si>
    <t>Ｂ指導員</t>
  </si>
  <si>
    <t>全柔連メンバーID：</t>
    <rPh sb="0" eb="3">
      <t>ゼンジュウレン</t>
    </rPh>
    <phoneticPr fontId="2"/>
  </si>
  <si>
    <t>公認柔道指導者資格：</t>
    <rPh sb="0" eb="9">
      <t>コウニンジュウドウシドウシャシカク</t>
    </rPh>
    <phoneticPr fontId="2"/>
  </si>
  <si>
    <t>全柔連メンバーID</t>
  </si>
  <si>
    <t>全柔連メンバーID</t>
    <phoneticPr fontId="2"/>
  </si>
  <si>
    <t>公認柔道指導者資格</t>
    <rPh sb="0" eb="9">
      <t>コウニンジュウドウシドウシャシカク</t>
    </rPh>
    <phoneticPr fontId="2"/>
  </si>
  <si>
    <t>1　女子団体(様式1)</t>
    <rPh sb="2" eb="4">
      <t>ジョシ</t>
    </rPh>
    <rPh sb="4" eb="6">
      <t>ダンタイ</t>
    </rPh>
    <rPh sb="7" eb="9">
      <t>ヨウシキ</t>
    </rPh>
    <phoneticPr fontId="2"/>
  </si>
  <si>
    <t>2　男子団体(様式2)</t>
    <rPh sb="2" eb="4">
      <t>ダンシ</t>
    </rPh>
    <rPh sb="4" eb="6">
      <t>ダンタイ</t>
    </rPh>
    <rPh sb="7" eb="9">
      <t>ヨウシキ</t>
    </rPh>
    <phoneticPr fontId="2"/>
  </si>
  <si>
    <t>3　女子個人(様式3)</t>
    <rPh sb="2" eb="4">
      <t>ジョシ</t>
    </rPh>
    <rPh sb="4" eb="6">
      <t>コジン</t>
    </rPh>
    <rPh sb="7" eb="9">
      <t>ヨウシキ</t>
    </rPh>
    <phoneticPr fontId="2"/>
  </si>
  <si>
    <t>4　男子個人(様式4)</t>
    <rPh sb="2" eb="4">
      <t>ダンシ</t>
    </rPh>
    <rPh sb="4" eb="6">
      <t>コジン</t>
    </rPh>
    <rPh sb="7" eb="9">
      <t>ヨウシキ</t>
    </rPh>
    <phoneticPr fontId="2"/>
  </si>
  <si>
    <t>20**/6/6</t>
    <phoneticPr fontId="2"/>
  </si>
  <si>
    <t>20**/5/12</t>
    <phoneticPr fontId="2"/>
  </si>
  <si>
    <t>20**/6/6</t>
    <phoneticPr fontId="2"/>
  </si>
  <si>
    <t>20**/5/12</t>
    <phoneticPr fontId="2"/>
  </si>
  <si>
    <t>↑「角」の下が突き出ている外字が入力されています。</t>
    <rPh sb="2" eb="3">
      <t>カド</t>
    </rPh>
    <rPh sb="5" eb="6">
      <t>シタ</t>
    </rPh>
    <rPh sb="7" eb="8">
      <t>ツ</t>
    </rPh>
    <rPh sb="9" eb="10">
      <t>デ</t>
    </rPh>
    <rPh sb="13" eb="15">
      <t>ガイジ</t>
    </rPh>
    <rPh sb="16" eb="18">
      <t>ニュウリョク</t>
    </rPh>
    <phoneticPr fontId="2"/>
  </si>
  <si>
    <t>例　：　←外字　　角←OK</t>
    <rPh sb="0" eb="1">
      <t>レイ</t>
    </rPh>
    <rPh sb="6" eb="8">
      <t>ガイジ</t>
    </rPh>
    <rPh sb="10" eb="11">
      <t>ツノ</t>
    </rPh>
    <phoneticPr fontId="2"/>
  </si>
  <si>
    <r>
      <t>このシートの文字は、</t>
    </r>
    <r>
      <rPr>
        <b/>
        <sz val="18"/>
        <rFont val="HGP創英角ｺﾞｼｯｸUB"/>
        <family val="3"/>
        <charset val="128"/>
      </rPr>
      <t>「HGP創英角ゴシックUB」で表示</t>
    </r>
    <r>
      <rPr>
        <b/>
        <sz val="18"/>
        <color rgb="FFFF0000"/>
        <rFont val="HGP創英角ｺﾞｼｯｸUB"/>
        <family val="3"/>
        <charset val="128"/>
      </rPr>
      <t>されています。
「HGP創英角ゴシックUB」でなく、「・」（ポツ）や「明朝体」の場合には、
外字が使われています。その文字につきましては、</t>
    </r>
    <r>
      <rPr>
        <b/>
        <sz val="18"/>
        <rFont val="HGP創英角ｺﾞｼｯｸUB"/>
        <family val="3"/>
        <charset val="128"/>
      </rPr>
      <t>申し込み用紙の選手の備考欄に</t>
    </r>
    <r>
      <rPr>
        <b/>
        <sz val="18"/>
        <color rgb="FFFF0000"/>
        <rFont val="HGP創英角ｺﾞｼｯｸUB"/>
        <family val="3"/>
        <charset val="128"/>
      </rPr>
      <t>、
赤字で大きめに、手書きをお願いいたします。</t>
    </r>
    <rPh sb="6" eb="8">
      <t>モジ</t>
    </rPh>
    <rPh sb="14" eb="16">
      <t>ソウエイ</t>
    </rPh>
    <rPh sb="16" eb="17">
      <t>カク</t>
    </rPh>
    <rPh sb="25" eb="27">
      <t>ヒョウジ</t>
    </rPh>
    <rPh sb="62" eb="65">
      <t>ミンチョウタイ</t>
    </rPh>
    <rPh sb="67" eb="69">
      <t>バアイ</t>
    </rPh>
    <rPh sb="73" eb="75">
      <t>ガイジ</t>
    </rPh>
    <rPh sb="76" eb="77">
      <t>ツカ</t>
    </rPh>
    <rPh sb="86" eb="88">
      <t>モジ</t>
    </rPh>
    <rPh sb="96" eb="97">
      <t>モウ</t>
    </rPh>
    <rPh sb="98" eb="99">
      <t>コ</t>
    </rPh>
    <rPh sb="100" eb="102">
      <t>ヨウシ</t>
    </rPh>
    <rPh sb="103" eb="105">
      <t>センシュ</t>
    </rPh>
    <rPh sb="106" eb="109">
      <t>ビコウラン</t>
    </rPh>
    <rPh sb="115" eb="116">
      <t>オオ</t>
    </rPh>
    <phoneticPr fontId="2"/>
  </si>
  <si>
    <t>女子団体戦　申込書</t>
    <rPh sb="0" eb="1">
      <t>オンナ</t>
    </rPh>
    <rPh sb="2" eb="5">
      <t>ダンタイセン</t>
    </rPh>
    <rPh sb="6" eb="8">
      <t>モウシコミ</t>
    </rPh>
    <rPh sb="8" eb="9">
      <t>ショ</t>
    </rPh>
    <phoneticPr fontId="2"/>
  </si>
  <si>
    <t>男子団体戦　申込書</t>
    <rPh sb="0" eb="2">
      <t>ダンシ</t>
    </rPh>
    <rPh sb="2" eb="5">
      <t>ダンタイセン</t>
    </rPh>
    <rPh sb="6" eb="8">
      <t>モウシコミ</t>
    </rPh>
    <rPh sb="8" eb="9">
      <t>ショ</t>
    </rPh>
    <phoneticPr fontId="2"/>
  </si>
  <si>
    <t>女子個人戦　申込書</t>
    <rPh sb="0" eb="1">
      <t>オンナ</t>
    </rPh>
    <rPh sb="2" eb="4">
      <t>コジン</t>
    </rPh>
    <rPh sb="4" eb="5">
      <t>セン</t>
    </rPh>
    <rPh sb="6" eb="8">
      <t>モウシコミ</t>
    </rPh>
    <rPh sb="8" eb="9">
      <t>ショ</t>
    </rPh>
    <phoneticPr fontId="2"/>
  </si>
  <si>
    <t>男子個人戦　申込書</t>
    <rPh sb="0" eb="2">
      <t>ダンシ</t>
    </rPh>
    <rPh sb="2" eb="4">
      <t>コジン</t>
    </rPh>
    <rPh sb="4" eb="5">
      <t>セン</t>
    </rPh>
    <rPh sb="6" eb="8">
      <t>モウシコミ</t>
    </rPh>
    <rPh sb="8" eb="9">
      <t>ショ</t>
    </rPh>
    <phoneticPr fontId="2"/>
  </si>
  <si>
    <t>令和４年度北海道中学校体育大会 第５３回北海道中学校柔道大会</t>
  </si>
  <si>
    <t>令和５年度北海道中学校体育大会 第５４回北海道中学校柔道大会</t>
  </si>
  <si>
    <t>令和６年度北海道中学校体育大会 第５５回北海道中学校柔道大会</t>
  </si>
  <si>
    <t>令和７年度北海道中学校体育大会 第５６回北海道中学校柔道大会</t>
  </si>
  <si>
    <t>令和８年度北海道中学校体育大会 第５７回北海道中学校柔道大会</t>
  </si>
  <si>
    <t>令和９年度北海道中学校体育大会 第５８回北海道中学校柔道大会</t>
  </si>
  <si>
    <t>令和１０年度北海道中学校体育大会 第５９回北海道中学校柔道大会</t>
  </si>
  <si>
    <t>令和１１年度北海道中学校体育大会 第６０回北海道中学校柔道大会</t>
  </si>
  <si>
    <t>石狩</t>
    <rPh sb="0" eb="2">
      <t>イシカリ</t>
    </rPh>
    <phoneticPr fontId="2"/>
  </si>
  <si>
    <t>空知</t>
    <rPh sb="0" eb="2">
      <t>ソラチ</t>
    </rPh>
    <phoneticPr fontId="2"/>
  </si>
  <si>
    <t>後志</t>
    <rPh sb="0" eb="2">
      <t>シリベシ</t>
    </rPh>
    <phoneticPr fontId="2"/>
  </si>
  <si>
    <t>日高</t>
    <rPh sb="0" eb="2">
      <t>ヒダカ</t>
    </rPh>
    <phoneticPr fontId="2"/>
  </si>
  <si>
    <t>十勝</t>
    <rPh sb="0" eb="2">
      <t>トカチ</t>
    </rPh>
    <phoneticPr fontId="2"/>
  </si>
  <si>
    <t>釧路</t>
    <rPh sb="0" eb="2">
      <t>クシロ</t>
    </rPh>
    <phoneticPr fontId="2"/>
  </si>
  <si>
    <t>上川</t>
    <rPh sb="0" eb="2">
      <t>カミカワ</t>
    </rPh>
    <phoneticPr fontId="2"/>
  </si>
  <si>
    <t>留萌</t>
    <rPh sb="0" eb="2">
      <t>ルモイ</t>
    </rPh>
    <phoneticPr fontId="2"/>
  </si>
  <si>
    <t>宗谷</t>
    <rPh sb="0" eb="2">
      <t>ソウヤ</t>
    </rPh>
    <phoneticPr fontId="2"/>
  </si>
  <si>
    <t>オホーツク</t>
    <phoneticPr fontId="2"/>
  </si>
  <si>
    <t>令和４年度北海道中学校体育大会 第５０回北海道中学校柔道大会</t>
  </si>
  <si>
    <t>令和４年度北海道中学校体育大会 第５０回北海道中学校柔道大会</t>
    <phoneticPr fontId="2"/>
  </si>
  <si>
    <t>勇舞</t>
    <rPh sb="0" eb="2">
      <t>ユウマイ</t>
    </rPh>
    <phoneticPr fontId="2"/>
  </si>
  <si>
    <t>ゆうまい</t>
    <phoneticPr fontId="2"/>
  </si>
  <si>
    <t>066-0078</t>
    <phoneticPr fontId="2"/>
  </si>
  <si>
    <t>札幌市</t>
    <rPh sb="0" eb="3">
      <t>サッポロシ</t>
    </rPh>
    <phoneticPr fontId="2"/>
  </si>
  <si>
    <t>渡島</t>
    <rPh sb="0" eb="2">
      <t>オシマ</t>
    </rPh>
    <phoneticPr fontId="2"/>
  </si>
  <si>
    <t>檜山</t>
    <rPh sb="0" eb="2">
      <t>ヒヤマ</t>
    </rPh>
    <phoneticPr fontId="2"/>
  </si>
  <si>
    <t>根室</t>
    <rPh sb="0" eb="2">
      <t>ネムロ</t>
    </rPh>
    <phoneticPr fontId="2"/>
  </si>
  <si>
    <t>胆振</t>
    <rPh sb="0" eb="2">
      <t>イブリ</t>
    </rPh>
    <phoneticPr fontId="2"/>
  </si>
  <si>
    <t>男子コーチ(外部指導者)</t>
    <rPh sb="0" eb="2">
      <t>ダンシ</t>
    </rPh>
    <rPh sb="6" eb="8">
      <t>ガイブ</t>
    </rPh>
    <rPh sb="8" eb="11">
      <t>シドウシャ</t>
    </rPh>
    <phoneticPr fontId="2"/>
  </si>
  <si>
    <t>なし</t>
  </si>
  <si>
    <t>女子コーチ(外部指導者)</t>
    <rPh sb="0" eb="1">
      <t>オンナ</t>
    </rPh>
    <rPh sb="6" eb="8">
      <t>ガイブ</t>
    </rPh>
    <rPh sb="8" eb="11">
      <t>シドウシャ</t>
    </rPh>
    <phoneticPr fontId="2"/>
  </si>
  <si>
    <t>管内：</t>
    <rPh sb="0" eb="2">
      <t>カンナイ</t>
    </rPh>
    <phoneticPr fontId="2"/>
  </si>
  <si>
    <t>このファイルを管内委員長へ提出してください</t>
    <rPh sb="7" eb="9">
      <t>カンナイ</t>
    </rPh>
    <rPh sb="9" eb="12">
      <t>イインチョウ</t>
    </rPh>
    <rPh sb="13" eb="15">
      <t>テイシュツ</t>
    </rPh>
    <phoneticPr fontId="2"/>
  </si>
  <si>
    <t>管内委員長の集約用（監督はいじりません）</t>
    <rPh sb="0" eb="2">
      <t>カンナイ</t>
    </rPh>
    <rPh sb="2" eb="5">
      <t>イインチョウ</t>
    </rPh>
    <rPh sb="6" eb="8">
      <t>シュウヤク</t>
    </rPh>
    <rPh sb="8" eb="9">
      <t>ヨウ</t>
    </rPh>
    <rPh sb="10" eb="12">
      <t>カントク</t>
    </rPh>
    <phoneticPr fontId="2"/>
  </si>
  <si>
    <t>管内名</t>
    <rPh sb="0" eb="2">
      <t>カンナイ</t>
    </rPh>
    <rPh sb="2" eb="3">
      <t>メイ</t>
    </rPh>
    <phoneticPr fontId="2"/>
  </si>
  <si>
    <t>千歳</t>
    <rPh sb="0" eb="2">
      <t>チトセ</t>
    </rPh>
    <phoneticPr fontId="2"/>
  </si>
  <si>
    <t>いしかりいちろう</t>
    <phoneticPr fontId="2"/>
  </si>
  <si>
    <t>ちとせごろう</t>
    <phoneticPr fontId="2"/>
  </si>
  <si>
    <t>ゆうまいたろう</t>
    <phoneticPr fontId="2"/>
  </si>
  <si>
    <t>ゆうまいはなこ</t>
    <phoneticPr fontId="2"/>
  </si>
  <si>
    <t>石狩　一郎</t>
    <rPh sb="0" eb="2">
      <t>イシカリ</t>
    </rPh>
    <rPh sb="3" eb="5">
      <t>イチロウ</t>
    </rPh>
    <phoneticPr fontId="2"/>
  </si>
  <si>
    <t>千歳　五郎</t>
    <rPh sb="0" eb="2">
      <t>チトセ</t>
    </rPh>
    <rPh sb="3" eb="5">
      <t>ゴロウ</t>
    </rPh>
    <phoneticPr fontId="2"/>
  </si>
  <si>
    <t>勇舞</t>
    <rPh sb="0" eb="2">
      <t>ユウマイ</t>
    </rPh>
    <phoneticPr fontId="2"/>
  </si>
  <si>
    <t>管内</t>
    <rPh sb="0" eb="2">
      <t>カンナイ</t>
    </rPh>
    <phoneticPr fontId="2"/>
  </si>
  <si>
    <t>上記の者は、本競技の参加申し込みに際し、大会要項に記載の内容を確認し、同意を得ています。</t>
    <phoneticPr fontId="2"/>
  </si>
  <si>
    <t>090-2222-3333</t>
    <phoneticPr fontId="2"/>
  </si>
  <si>
    <t>Ｃ指導員</t>
  </si>
  <si>
    <t>090-4444-5555</t>
    <phoneticPr fontId="2"/>
  </si>
  <si>
    <t>四段</t>
  </si>
  <si>
    <t>090-5555-6666</t>
    <phoneticPr fontId="2"/>
  </si>
  <si>
    <t>いしかり</t>
    <phoneticPr fontId="2"/>
  </si>
  <si>
    <t>いちろう</t>
    <phoneticPr fontId="2"/>
  </si>
  <si>
    <t>090-1111-2222</t>
    <phoneticPr fontId="2"/>
  </si>
  <si>
    <t>ちとせ</t>
    <phoneticPr fontId="2"/>
  </si>
  <si>
    <t>ごろう</t>
    <phoneticPr fontId="2"/>
  </si>
  <si>
    <t>参段</t>
  </si>
  <si>
    <t>061-2255</t>
    <phoneticPr fontId="2"/>
  </si>
  <si>
    <t>恵庭</t>
    <rPh sb="0" eb="2">
      <t>エニワ</t>
    </rPh>
    <phoneticPr fontId="2"/>
  </si>
  <si>
    <t>二郎</t>
    <rPh sb="0" eb="2">
      <t>ジロウ</t>
    </rPh>
    <phoneticPr fontId="2"/>
  </si>
  <si>
    <t>えにわ</t>
    <phoneticPr fontId="2"/>
  </si>
  <si>
    <t>じろう</t>
    <phoneticPr fontId="2"/>
  </si>
  <si>
    <t>広島</t>
    <rPh sb="0" eb="2">
      <t>ヒロシマ</t>
    </rPh>
    <phoneticPr fontId="2"/>
  </si>
  <si>
    <t>三郎</t>
    <rPh sb="0" eb="2">
      <t>サブロウ</t>
    </rPh>
    <phoneticPr fontId="2"/>
  </si>
  <si>
    <t>ひろしま</t>
    <phoneticPr fontId="2"/>
  </si>
  <si>
    <t>さぶろう</t>
    <phoneticPr fontId="2"/>
  </si>
  <si>
    <t>063-4444</t>
    <phoneticPr fontId="2"/>
  </si>
  <si>
    <t>千歳市北陽3丁目3-3</t>
    <rPh sb="0" eb="3">
      <t>チトセシ</t>
    </rPh>
    <rPh sb="3" eb="5">
      <t>ホクヨウ</t>
    </rPh>
    <rPh sb="6" eb="8">
      <t>チョウメ</t>
    </rPh>
    <phoneticPr fontId="2"/>
  </si>
  <si>
    <t>北広島市稲穂町１丁目2-2</t>
    <rPh sb="0" eb="4">
      <t>キタヒロシマシ</t>
    </rPh>
    <rPh sb="4" eb="6">
      <t>イナホ</t>
    </rPh>
    <rPh sb="6" eb="7">
      <t>マチ</t>
    </rPh>
    <rPh sb="8" eb="10">
      <t>チョウメ</t>
    </rPh>
    <phoneticPr fontId="2"/>
  </si>
  <si>
    <t>千歳市立北陽中学校</t>
    <rPh sb="0" eb="2">
      <t>チトセ</t>
    </rPh>
    <rPh sb="2" eb="4">
      <t>シリツ</t>
    </rPh>
    <rPh sb="4" eb="6">
      <t>ホクヨウ</t>
    </rPh>
    <rPh sb="6" eb="9">
      <t>チュウガッコウ</t>
    </rPh>
    <phoneticPr fontId="2"/>
  </si>
  <si>
    <t>ちとせしりつほくようちゅうがっこう</t>
    <phoneticPr fontId="2"/>
  </si>
  <si>
    <t>北陽</t>
    <rPh sb="0" eb="2">
      <t>ホクヨウ</t>
    </rPh>
    <phoneticPr fontId="2"/>
  </si>
  <si>
    <t>ほくよう</t>
    <phoneticPr fontId="2"/>
  </si>
  <si>
    <t>千歳市北陽3丁目3-3</t>
    <rPh sb="0" eb="2">
      <t>チトセ</t>
    </rPh>
    <rPh sb="2" eb="3">
      <t>シ</t>
    </rPh>
    <rPh sb="3" eb="5">
      <t>ホクヨウ</t>
    </rPh>
    <rPh sb="6" eb="8">
      <t>チョウメ</t>
    </rPh>
    <phoneticPr fontId="2"/>
  </si>
  <si>
    <t>0123-40-0011</t>
    <phoneticPr fontId="2"/>
  </si>
  <si>
    <t>千歳太郎</t>
    <rPh sb="0" eb="2">
      <t>チトセ</t>
    </rPh>
    <rPh sb="2" eb="4">
      <t>タロウ</t>
    </rPh>
    <phoneticPr fontId="2"/>
  </si>
  <si>
    <t>0123-22-3333</t>
    <phoneticPr fontId="2"/>
  </si>
  <si>
    <t>えにわじろう</t>
    <phoneticPr fontId="2"/>
  </si>
  <si>
    <t>ひろしまさぶろう</t>
    <phoneticPr fontId="2"/>
  </si>
  <si>
    <t>恵庭　二郎</t>
    <rPh sb="0" eb="2">
      <t>エニワ</t>
    </rPh>
    <rPh sb="3" eb="5">
      <t>ジロウ</t>
    </rPh>
    <phoneticPr fontId="2"/>
  </si>
  <si>
    <t>広島　三郎</t>
    <rPh sb="0" eb="2">
      <t>ヒロシマ</t>
    </rPh>
    <rPh sb="3" eb="5">
      <t>サブロウ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</si>
</sst>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_ "/>
    <numFmt numFmtId="177" formatCode="0_ "/>
    <numFmt numFmtId="178" formatCode="yyyy/m/d;@"/>
    <numFmt numFmtId="179" formatCode="0.0"/>
    <numFmt numFmtId="180" formatCode="[$-411]ggge&quot;年&quot;m&quot;月&quot;d&quot;日&quot;;@"/>
  </numFmts>
  <fonts count="5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6"/>
      <name val="ＭＳ Ｐ明朝"/>
      <family val="1"/>
      <charset val="128"/>
    </font>
    <font>
      <b/>
      <sz val="16"/>
      <color rgb="FFFF000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3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color indexed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24"/>
      <name val="ＭＳ Ｐゴシック"/>
      <family val="3"/>
      <charset val="128"/>
    </font>
    <font>
      <b/>
      <sz val="26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20"/>
      <name val="ＭＳ Ｐ明朝"/>
      <family val="1"/>
      <charset val="128"/>
    </font>
    <font>
      <sz val="22"/>
      <name val="ＭＳ Ｐ明朝"/>
      <family val="1"/>
      <charset val="128"/>
    </font>
    <font>
      <b/>
      <sz val="28"/>
      <color rgb="FFFF0000"/>
      <name val="ＭＳ Ｐ明朝"/>
      <family val="1"/>
      <charset val="128"/>
    </font>
    <font>
      <u/>
      <sz val="22"/>
      <color theme="10"/>
      <name val="ＭＳ Ｐゴシック"/>
      <family val="3"/>
      <charset val="128"/>
    </font>
    <font>
      <u/>
      <sz val="28"/>
      <color theme="1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9"/>
      <color indexed="10"/>
      <name val="MS P ゴシック"/>
      <family val="3"/>
      <charset val="128"/>
    </font>
    <font>
      <sz val="11"/>
      <color theme="0"/>
      <name val="ＭＳ Ｐ明朝"/>
      <family val="1"/>
      <charset val="128"/>
    </font>
    <font>
      <b/>
      <sz val="11"/>
      <color indexed="10"/>
      <name val="ＭＳ Ｐゴシック"/>
      <family val="3"/>
      <charset val="128"/>
    </font>
    <font>
      <b/>
      <sz val="11"/>
      <color rgb="FFFF0000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20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u/>
      <sz val="16"/>
      <color theme="10"/>
      <name val="ＭＳ 明朝"/>
      <family val="1"/>
      <charset val="128"/>
    </font>
    <font>
      <u/>
      <sz val="20"/>
      <color theme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10.5"/>
      <name val="ＭＳ Ｐ明朝"/>
      <family val="1"/>
      <charset val="128"/>
    </font>
    <font>
      <b/>
      <sz val="11"/>
      <color rgb="FF0070C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6"/>
      <color rgb="FF0000FF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1"/>
      <color indexed="10"/>
      <name val="MS P ゴシック"/>
      <family val="3"/>
      <charset val="128"/>
    </font>
    <font>
      <sz val="11"/>
      <name val="HGP創英角ｺﾞｼｯｸUB"/>
      <family val="3"/>
      <charset val="128"/>
    </font>
    <font>
      <u/>
      <sz val="22"/>
      <color theme="10"/>
      <name val="HGP創英角ｺﾞｼｯｸUB"/>
      <family val="3"/>
      <charset val="128"/>
    </font>
    <font>
      <b/>
      <sz val="18"/>
      <color rgb="FFFF0000"/>
      <name val="HGP創英角ｺﾞｼｯｸUB"/>
      <family val="3"/>
      <charset val="128"/>
    </font>
    <font>
      <b/>
      <sz val="18"/>
      <name val="HGP創英角ｺﾞｼｯｸUB"/>
      <family val="3"/>
      <charset val="128"/>
    </font>
    <font>
      <sz val="26"/>
      <color rgb="FFFF0000"/>
      <name val="HGP創英角ｺﾞｼｯｸUB"/>
      <family val="3"/>
      <charset val="128"/>
    </font>
    <font>
      <sz val="24"/>
      <name val="HGP創英角ｺﾞｼｯｸUB"/>
      <family val="3"/>
      <charset val="128"/>
    </font>
    <font>
      <sz val="26"/>
      <name val="HGP創英角ｺﾞｼｯｸUB"/>
      <family val="3"/>
      <charset val="128"/>
    </font>
    <font>
      <sz val="18"/>
      <name val="HGP創英角ｺﾞｼｯｸUB"/>
      <family val="3"/>
      <charset val="128"/>
    </font>
    <font>
      <sz val="20"/>
      <name val="HGP創英角ｺﾞｼｯｸUB"/>
      <family val="3"/>
      <charset val="128"/>
    </font>
    <font>
      <sz val="18"/>
      <color theme="0"/>
      <name val="HGP創英角ｺﾞｼｯｸUB"/>
      <family val="3"/>
      <charset val="128"/>
    </font>
  </fonts>
  <fills count="2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6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</fills>
  <borders count="1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/>
      <bottom style="dashed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74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1" applyFont="1" applyAlignment="1">
      <alignment horizontal="center" vertical="center" shrinkToFit="1"/>
    </xf>
    <xf numFmtId="178" fontId="0" fillId="0" borderId="0" xfId="1" applyNumberFormat="1" applyFont="1" applyAlignment="1">
      <alignment horizontal="center" vertical="center" shrinkToFit="1"/>
    </xf>
    <xf numFmtId="0" fontId="0" fillId="0" borderId="0" xfId="1" applyFont="1" applyAlignment="1">
      <alignment vertical="center" shrinkToFit="1"/>
    </xf>
    <xf numFmtId="0" fontId="10" fillId="0" borderId="0" xfId="1" applyFont="1" applyAlignment="1">
      <alignment vertical="center" shrinkToFit="1"/>
    </xf>
    <xf numFmtId="0" fontId="10" fillId="0" borderId="0" xfId="1" applyFont="1" applyAlignment="1">
      <alignment horizontal="center" vertical="center" shrinkToFit="1"/>
    </xf>
    <xf numFmtId="0" fontId="1" fillId="0" borderId="0" xfId="1" applyFont="1" applyAlignment="1">
      <alignment vertical="center" shrinkToFit="1"/>
    </xf>
    <xf numFmtId="0" fontId="0" fillId="0" borderId="0" xfId="4" applyFont="1"/>
    <xf numFmtId="0" fontId="1" fillId="0" borderId="0" xfId="4" applyFont="1" applyAlignment="1">
      <alignment vertical="center"/>
    </xf>
    <xf numFmtId="0" fontId="1" fillId="0" borderId="0" xfId="4" applyFont="1" applyFill="1" applyBorder="1" applyAlignment="1">
      <alignment vertical="center"/>
    </xf>
    <xf numFmtId="0" fontId="1" fillId="0" borderId="0" xfId="4" applyFont="1" applyFill="1" applyAlignment="1">
      <alignment vertical="center"/>
    </xf>
    <xf numFmtId="0" fontId="0" fillId="0" borderId="0" xfId="4" applyFont="1" applyAlignment="1">
      <alignment horizontal="center"/>
    </xf>
    <xf numFmtId="0" fontId="0" fillId="0" borderId="0" xfId="4" applyFont="1" applyAlignment="1">
      <alignment horizontal="center" vertical="center"/>
    </xf>
    <xf numFmtId="0" fontId="0" fillId="0" borderId="0" xfId="4" applyFont="1" applyAlignment="1">
      <alignment horizontal="right"/>
    </xf>
    <xf numFmtId="0" fontId="1" fillId="4" borderId="0" xfId="1" applyFont="1" applyFill="1" applyBorder="1" applyAlignment="1">
      <alignment horizontal="center" vertical="center" shrinkToFit="1"/>
    </xf>
    <xf numFmtId="0" fontId="0" fillId="4" borderId="0" xfId="1" applyFont="1" applyFill="1" applyBorder="1" applyAlignment="1">
      <alignment horizontal="center" vertical="center" shrinkToFit="1"/>
    </xf>
    <xf numFmtId="178" fontId="1" fillId="4" borderId="0" xfId="1" applyNumberFormat="1" applyFont="1" applyFill="1" applyBorder="1" applyAlignment="1">
      <alignment horizontal="center" vertical="center" shrinkToFit="1"/>
    </xf>
    <xf numFmtId="176" fontId="1" fillId="4" borderId="0" xfId="1" applyNumberFormat="1" applyFont="1" applyFill="1" applyBorder="1" applyAlignment="1">
      <alignment horizontal="center" vertical="center" shrinkToFit="1"/>
    </xf>
    <xf numFmtId="0" fontId="13" fillId="2" borderId="51" xfId="1" applyFont="1" applyFill="1" applyBorder="1" applyAlignment="1">
      <alignment horizontal="center" vertical="center" shrinkToFit="1"/>
    </xf>
    <xf numFmtId="0" fontId="13" fillId="5" borderId="51" xfId="1" applyFont="1" applyFill="1" applyBorder="1" applyAlignment="1">
      <alignment horizontal="center" vertical="center" shrinkToFit="1"/>
    </xf>
    <xf numFmtId="0" fontId="1" fillId="0" borderId="0" xfId="4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vertical="center" wrapText="1"/>
    </xf>
    <xf numFmtId="0" fontId="17" fillId="0" borderId="56" xfId="1" applyFont="1" applyBorder="1" applyAlignment="1">
      <alignment horizontal="center" vertical="center" shrinkToFit="1"/>
    </xf>
    <xf numFmtId="0" fontId="13" fillId="5" borderId="47" xfId="1" applyFont="1" applyFill="1" applyBorder="1" applyAlignment="1">
      <alignment horizontal="center" vertical="center" shrinkToFit="1"/>
    </xf>
    <xf numFmtId="0" fontId="17" fillId="0" borderId="48" xfId="1" applyFont="1" applyBorder="1" applyAlignment="1">
      <alignment horizontal="center" vertical="center" shrinkToFit="1"/>
    </xf>
    <xf numFmtId="0" fontId="17" fillId="0" borderId="25" xfId="1" applyFont="1" applyBorder="1" applyAlignment="1">
      <alignment horizontal="center" vertical="center" shrinkToFit="1"/>
    </xf>
    <xf numFmtId="0" fontId="17" fillId="0" borderId="61" xfId="1" applyFont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/>
    </xf>
    <xf numFmtId="0" fontId="3" fillId="0" borderId="19" xfId="0" quotePrefix="1" applyFont="1" applyFill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3" fillId="0" borderId="61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9" borderId="0" xfId="0" applyFont="1" applyFill="1">
      <alignment vertical="center"/>
    </xf>
    <xf numFmtId="0" fontId="3" fillId="10" borderId="0" xfId="0" applyFont="1" applyFill="1">
      <alignment vertical="center"/>
    </xf>
    <xf numFmtId="0" fontId="14" fillId="7" borderId="2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14" fillId="7" borderId="40" xfId="0" applyFont="1" applyFill="1" applyBorder="1" applyAlignment="1">
      <alignment horizontal="center" vertical="center" wrapText="1"/>
    </xf>
    <xf numFmtId="0" fontId="22" fillId="0" borderId="0" xfId="0" applyFont="1">
      <alignment vertical="center"/>
    </xf>
    <xf numFmtId="0" fontId="3" fillId="9" borderId="0" xfId="0" applyFont="1" applyFill="1" applyAlignment="1">
      <alignment vertical="center" shrinkToFit="1"/>
    </xf>
    <xf numFmtId="0" fontId="3" fillId="10" borderId="0" xfId="0" applyFont="1" applyFill="1" applyAlignment="1">
      <alignment vertical="center" shrinkToFit="1"/>
    </xf>
    <xf numFmtId="0" fontId="3" fillId="1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Fill="1">
      <alignment vertical="center"/>
    </xf>
    <xf numFmtId="0" fontId="17" fillId="0" borderId="0" xfId="0" applyFont="1">
      <alignment vertical="center"/>
    </xf>
    <xf numFmtId="0" fontId="1" fillId="0" borderId="6" xfId="4" applyFont="1" applyBorder="1" applyAlignment="1">
      <alignment vertical="center"/>
    </xf>
    <xf numFmtId="0" fontId="14" fillId="0" borderId="42" xfId="0" applyFont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 wrapText="1"/>
    </xf>
    <xf numFmtId="179" fontId="3" fillId="0" borderId="8" xfId="0" applyNumberFormat="1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 wrapText="1"/>
    </xf>
    <xf numFmtId="179" fontId="3" fillId="0" borderId="41" xfId="0" applyNumberFormat="1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/>
    </xf>
    <xf numFmtId="0" fontId="0" fillId="12" borderId="31" xfId="0" applyFill="1" applyBorder="1" applyAlignment="1">
      <alignment horizontal="center" vertical="center"/>
    </xf>
    <xf numFmtId="0" fontId="19" fillId="13" borderId="3" xfId="9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 shrinkToFit="1"/>
    </xf>
    <xf numFmtId="0" fontId="3" fillId="0" borderId="0" xfId="0" applyFont="1" applyFill="1" applyBorder="1">
      <alignment vertical="center"/>
    </xf>
    <xf numFmtId="0" fontId="3" fillId="7" borderId="31" xfId="0" applyFont="1" applyFill="1" applyBorder="1">
      <alignment vertical="center"/>
    </xf>
    <xf numFmtId="0" fontId="3" fillId="7" borderId="37" xfId="0" applyFont="1" applyFill="1" applyBorder="1">
      <alignment vertical="center"/>
    </xf>
    <xf numFmtId="0" fontId="3" fillId="8" borderId="31" xfId="0" applyFont="1" applyFill="1" applyBorder="1">
      <alignment vertical="center"/>
    </xf>
    <xf numFmtId="0" fontId="3" fillId="8" borderId="37" xfId="0" applyFont="1" applyFill="1" applyBorder="1">
      <alignment vertical="center"/>
    </xf>
    <xf numFmtId="0" fontId="1" fillId="0" borderId="0" xfId="1" applyFont="1" applyAlignment="1">
      <alignment horizontal="center" vertical="center" shrinkToFit="1"/>
    </xf>
    <xf numFmtId="0" fontId="12" fillId="12" borderId="58" xfId="4" applyFont="1" applyFill="1" applyBorder="1" applyAlignment="1">
      <alignment horizontal="center" vertical="center" shrinkToFit="1"/>
    </xf>
    <xf numFmtId="0" fontId="12" fillId="12" borderId="59" xfId="4" applyFont="1" applyFill="1" applyBorder="1" applyAlignment="1">
      <alignment horizontal="center" vertical="center" shrinkToFit="1"/>
    </xf>
    <xf numFmtId="0" fontId="12" fillId="12" borderId="39" xfId="4" applyFont="1" applyFill="1" applyBorder="1" applyAlignment="1">
      <alignment horizontal="center" vertical="center" shrinkToFit="1"/>
    </xf>
    <xf numFmtId="178" fontId="12" fillId="12" borderId="39" xfId="4" applyNumberFormat="1" applyFont="1" applyFill="1" applyBorder="1" applyAlignment="1">
      <alignment horizontal="center" vertical="center" shrinkToFit="1"/>
    </xf>
    <xf numFmtId="176" fontId="12" fillId="12" borderId="39" xfId="4" applyNumberFormat="1" applyFont="1" applyFill="1" applyBorder="1" applyAlignment="1">
      <alignment horizontal="center" vertical="center" shrinkToFit="1"/>
    </xf>
    <xf numFmtId="176" fontId="12" fillId="12" borderId="5" xfId="4" applyNumberFormat="1" applyFont="1" applyFill="1" applyBorder="1" applyAlignment="1">
      <alignment horizontal="center" vertical="center" shrinkToFit="1"/>
    </xf>
    <xf numFmtId="0" fontId="12" fillId="12" borderId="39" xfId="1" applyFont="1" applyFill="1" applyBorder="1" applyAlignment="1">
      <alignment horizontal="center" vertical="center" shrinkToFit="1"/>
    </xf>
    <xf numFmtId="176" fontId="12" fillId="12" borderId="39" xfId="1" applyNumberFormat="1" applyFont="1" applyFill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9" fillId="0" borderId="0" xfId="9" applyFill="1" applyBorder="1" applyAlignment="1">
      <alignment vertical="center" shrinkToFit="1"/>
    </xf>
    <xf numFmtId="0" fontId="0" fillId="0" borderId="0" xfId="0" applyAlignment="1">
      <alignment vertical="center"/>
    </xf>
    <xf numFmtId="0" fontId="14" fillId="0" borderId="62" xfId="0" applyFont="1" applyBorder="1" applyAlignment="1">
      <alignment horizontal="center" vertical="center" shrinkToFit="1"/>
    </xf>
    <xf numFmtId="0" fontId="14" fillId="0" borderId="63" xfId="0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1" xfId="0" applyFont="1" applyBorder="1" applyAlignment="1">
      <alignment vertical="center" shrinkToFit="1"/>
    </xf>
    <xf numFmtId="0" fontId="3" fillId="0" borderId="84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19" fillId="0" borderId="1" xfId="9" applyBorder="1" applyAlignment="1">
      <alignment vertical="center" textRotation="255"/>
    </xf>
    <xf numFmtId="0" fontId="14" fillId="0" borderId="42" xfId="0" applyFont="1" applyBorder="1" applyAlignment="1">
      <alignment horizontal="center" vertical="center" shrinkToFit="1"/>
    </xf>
    <xf numFmtId="0" fontId="27" fillId="0" borderId="0" xfId="0" applyFont="1">
      <alignment vertical="center"/>
    </xf>
    <xf numFmtId="0" fontId="3" fillId="12" borderId="0" xfId="0" applyFont="1" applyFill="1">
      <alignment vertical="center"/>
    </xf>
    <xf numFmtId="0" fontId="0" fillId="13" borderId="21" xfId="0" applyFill="1" applyBorder="1" applyAlignment="1">
      <alignment horizontal="center" vertical="top"/>
    </xf>
    <xf numFmtId="0" fontId="19" fillId="13" borderId="0" xfId="9" applyFill="1" applyBorder="1" applyAlignment="1">
      <alignment horizontal="center" vertical="center"/>
    </xf>
    <xf numFmtId="0" fontId="19" fillId="13" borderId="19" xfId="9" applyFill="1" applyBorder="1" applyAlignment="1">
      <alignment horizontal="center" vertical="center"/>
    </xf>
    <xf numFmtId="0" fontId="13" fillId="2" borderId="53" xfId="1" applyFont="1" applyFill="1" applyBorder="1" applyAlignment="1">
      <alignment horizontal="center" vertical="center" shrinkToFit="1"/>
    </xf>
    <xf numFmtId="0" fontId="13" fillId="2" borderId="47" xfId="1" applyFont="1" applyFill="1" applyBorder="1" applyAlignment="1">
      <alignment horizontal="center" vertical="center" shrinkToFit="1"/>
    </xf>
    <xf numFmtId="0" fontId="13" fillId="5" borderId="52" xfId="1" applyFont="1" applyFill="1" applyBorder="1" applyAlignment="1">
      <alignment horizontal="center" vertical="center" shrinkToFit="1"/>
    </xf>
    <xf numFmtId="0" fontId="13" fillId="5" borderId="83" xfId="1" applyFont="1" applyFill="1" applyBorder="1" applyAlignment="1">
      <alignment horizontal="center" vertical="center" shrinkToFit="1"/>
    </xf>
    <xf numFmtId="0" fontId="13" fillId="5" borderId="90" xfId="1" applyFont="1" applyFill="1" applyBorder="1" applyAlignment="1">
      <alignment horizontal="center" vertical="center" shrinkToFit="1"/>
    </xf>
    <xf numFmtId="0" fontId="12" fillId="12" borderId="74" xfId="4" applyFont="1" applyFill="1" applyBorder="1" applyAlignment="1">
      <alignment horizontal="center" vertical="center" shrinkToFit="1"/>
    </xf>
    <xf numFmtId="0" fontId="12" fillId="12" borderId="60" xfId="4" applyFont="1" applyFill="1" applyBorder="1" applyAlignment="1">
      <alignment horizontal="center" vertical="center" shrinkToFit="1"/>
    </xf>
    <xf numFmtId="0" fontId="13" fillId="2" borderId="83" xfId="1" applyFont="1" applyFill="1" applyBorder="1" applyAlignment="1">
      <alignment horizontal="center" vertical="center" shrinkToFit="1"/>
    </xf>
    <xf numFmtId="0" fontId="12" fillId="12" borderId="91" xfId="4" applyFont="1" applyFill="1" applyBorder="1" applyAlignment="1">
      <alignment horizontal="center" vertical="center" shrinkToFit="1"/>
    </xf>
    <xf numFmtId="0" fontId="0" fillId="9" borderId="31" xfId="0" applyFill="1" applyBorder="1" applyAlignment="1">
      <alignment horizontal="center" vertical="center"/>
    </xf>
    <xf numFmtId="0" fontId="0" fillId="11" borderId="31" xfId="0" applyFill="1" applyBorder="1" applyAlignment="1">
      <alignment horizontal="center" vertical="center"/>
    </xf>
    <xf numFmtId="0" fontId="0" fillId="15" borderId="31" xfId="0" applyFill="1" applyBorder="1" applyAlignment="1">
      <alignment horizontal="center" vertical="center"/>
    </xf>
    <xf numFmtId="0" fontId="0" fillId="10" borderId="31" xfId="0" applyFill="1" applyBorder="1" applyAlignment="1">
      <alignment horizontal="center" vertical="center"/>
    </xf>
    <xf numFmtId="0" fontId="19" fillId="13" borderId="22" xfId="9" applyFill="1" applyBorder="1" applyAlignment="1">
      <alignment horizontal="center" vertical="center"/>
    </xf>
    <xf numFmtId="0" fontId="19" fillId="0" borderId="0" xfId="9" applyFont="1" applyAlignment="1">
      <alignment vertical="center"/>
    </xf>
    <xf numFmtId="0" fontId="3" fillId="9" borderId="0" xfId="0" applyFont="1" applyFill="1" applyBorder="1" applyAlignment="1">
      <alignment vertical="center" shrinkToFit="1"/>
    </xf>
    <xf numFmtId="0" fontId="30" fillId="0" borderId="0" xfId="0" applyFont="1">
      <alignment vertical="center"/>
    </xf>
    <xf numFmtId="0" fontId="30" fillId="0" borderId="0" xfId="0" applyFont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3" fillId="5" borderId="7" xfId="1" applyFont="1" applyFill="1" applyBorder="1" applyAlignment="1">
      <alignment horizontal="center" vertical="center" shrinkToFit="1"/>
    </xf>
    <xf numFmtId="0" fontId="13" fillId="5" borderId="10" xfId="1" applyFont="1" applyFill="1" applyBorder="1" applyAlignment="1">
      <alignment horizontal="center" vertical="center" shrinkToFit="1"/>
    </xf>
    <xf numFmtId="0" fontId="13" fillId="2" borderId="33" xfId="1" applyFont="1" applyFill="1" applyBorder="1" applyAlignment="1">
      <alignment horizontal="center" vertical="center" shrinkToFit="1"/>
    </xf>
    <xf numFmtId="0" fontId="30" fillId="0" borderId="0" xfId="0" applyFont="1" applyAlignment="1">
      <alignment horizontal="center" vertical="center"/>
    </xf>
    <xf numFmtId="0" fontId="30" fillId="0" borderId="0" xfId="0" applyFont="1" applyBorder="1" applyAlignment="1">
      <alignment vertical="center" shrinkToFit="1"/>
    </xf>
    <xf numFmtId="0" fontId="30" fillId="0" borderId="3" xfId="0" applyFont="1" applyBorder="1" applyAlignment="1">
      <alignment vertical="center" shrinkToFit="1"/>
    </xf>
    <xf numFmtId="0" fontId="3" fillId="9" borderId="0" xfId="0" applyFont="1" applyFill="1" applyBorder="1" applyAlignment="1">
      <alignment horizontal="center" vertical="center" shrinkToFit="1"/>
    </xf>
    <xf numFmtId="0" fontId="3" fillId="9" borderId="17" xfId="0" applyFont="1" applyFill="1" applyBorder="1" applyAlignment="1">
      <alignment vertical="center" shrinkToFit="1"/>
    </xf>
    <xf numFmtId="0" fontId="3" fillId="9" borderId="23" xfId="0" applyFont="1" applyFill="1" applyBorder="1" applyAlignment="1">
      <alignment vertical="center" shrinkToFit="1"/>
    </xf>
    <xf numFmtId="0" fontId="3" fillId="9" borderId="1" xfId="0" applyFont="1" applyFill="1" applyBorder="1" applyAlignment="1">
      <alignment vertical="center" shrinkToFit="1"/>
    </xf>
    <xf numFmtId="0" fontId="3" fillId="10" borderId="17" xfId="0" applyFont="1" applyFill="1" applyBorder="1" applyAlignment="1">
      <alignment vertical="center" shrinkToFit="1"/>
    </xf>
    <xf numFmtId="0" fontId="3" fillId="10" borderId="0" xfId="0" applyFont="1" applyFill="1" applyBorder="1" applyAlignment="1">
      <alignment vertical="center" shrinkToFit="1"/>
    </xf>
    <xf numFmtId="0" fontId="3" fillId="10" borderId="1" xfId="0" applyFont="1" applyFill="1" applyBorder="1" applyAlignment="1">
      <alignment vertical="center" shrinkToFit="1"/>
    </xf>
    <xf numFmtId="0" fontId="3" fillId="10" borderId="23" xfId="0" applyFont="1" applyFill="1" applyBorder="1" applyAlignment="1">
      <alignment vertical="center" shrinkToFit="1"/>
    </xf>
    <xf numFmtId="0" fontId="3" fillId="10" borderId="0" xfId="0" applyFont="1" applyFill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shrinkToFit="1"/>
    </xf>
    <xf numFmtId="179" fontId="3" fillId="0" borderId="93" xfId="0" applyNumberFormat="1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 wrapText="1"/>
    </xf>
    <xf numFmtId="0" fontId="30" fillId="0" borderId="0" xfId="0" applyFont="1" applyAlignment="1">
      <alignment horizontal="left" vertical="center" shrinkToFit="1"/>
    </xf>
    <xf numFmtId="0" fontId="30" fillId="0" borderId="0" xfId="0" applyFont="1" applyAlignment="1">
      <alignment horizontal="left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 shrinkToFit="1"/>
    </xf>
    <xf numFmtId="0" fontId="30" fillId="0" borderId="0" xfId="0" applyFont="1" applyBorder="1">
      <alignment vertical="center"/>
    </xf>
    <xf numFmtId="0" fontId="3" fillId="0" borderId="76" xfId="0" applyFont="1" applyBorder="1" applyAlignment="1">
      <alignment horizontal="center" vertical="center" shrinkToFit="1"/>
    </xf>
    <xf numFmtId="179" fontId="3" fillId="7" borderId="24" xfId="0" applyNumberFormat="1" applyFont="1" applyFill="1" applyBorder="1" applyAlignment="1">
      <alignment horizontal="center" vertical="center"/>
    </xf>
    <xf numFmtId="179" fontId="3" fillId="7" borderId="85" xfId="0" applyNumberFormat="1" applyFont="1" applyFill="1" applyBorder="1" applyAlignment="1">
      <alignment horizontal="center" vertical="center"/>
    </xf>
    <xf numFmtId="179" fontId="3" fillId="7" borderId="82" xfId="0" applyNumberFormat="1" applyFont="1" applyFill="1" applyBorder="1" applyAlignment="1">
      <alignment horizontal="center" vertical="center"/>
    </xf>
    <xf numFmtId="179" fontId="3" fillId="0" borderId="11" xfId="0" applyNumberFormat="1" applyFont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 wrapText="1"/>
    </xf>
    <xf numFmtId="0" fontId="3" fillId="0" borderId="62" xfId="0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3" fillId="0" borderId="77" xfId="0" applyFont="1" applyFill="1" applyBorder="1" applyAlignment="1">
      <alignment horizontal="center" vertical="center"/>
    </xf>
    <xf numFmtId="0" fontId="14" fillId="0" borderId="46" xfId="0" applyFont="1" applyBorder="1" applyAlignment="1">
      <alignment horizontal="center" vertical="center" wrapText="1"/>
    </xf>
    <xf numFmtId="0" fontId="14" fillId="7" borderId="39" xfId="0" applyFont="1" applyFill="1" applyBorder="1" applyAlignment="1">
      <alignment horizontal="center" vertical="center" wrapText="1"/>
    </xf>
    <xf numFmtId="179" fontId="27" fillId="0" borderId="0" xfId="0" applyNumberFormat="1" applyFont="1" applyFill="1" applyBorder="1" applyAlignment="1">
      <alignment horizontal="center" vertical="center"/>
    </xf>
    <xf numFmtId="0" fontId="19" fillId="0" borderId="0" xfId="9" applyBorder="1" applyAlignment="1">
      <alignment vertical="center" textRotation="255"/>
    </xf>
    <xf numFmtId="0" fontId="14" fillId="0" borderId="22" xfId="0" applyFont="1" applyBorder="1" applyAlignment="1">
      <alignment horizontal="center" vertical="center" wrapText="1"/>
    </xf>
    <xf numFmtId="179" fontId="3" fillId="7" borderId="38" xfId="0" applyNumberFormat="1" applyFont="1" applyFill="1" applyBorder="1" applyAlignment="1">
      <alignment horizontal="center" vertical="center"/>
    </xf>
    <xf numFmtId="0" fontId="19" fillId="11" borderId="2" xfId="9" applyFill="1" applyBorder="1" applyAlignment="1">
      <alignment horizontal="center" vertical="center"/>
    </xf>
    <xf numFmtId="0" fontId="12" fillId="16" borderId="74" xfId="1" applyFont="1" applyFill="1" applyBorder="1" applyAlignment="1">
      <alignment horizontal="center" vertical="center" shrinkToFit="1"/>
    </xf>
    <xf numFmtId="0" fontId="1" fillId="0" borderId="0" xfId="4" applyFont="1"/>
    <xf numFmtId="0" fontId="1" fillId="0" borderId="0" xfId="4" applyFont="1" applyAlignment="1">
      <alignment horizontal="center"/>
    </xf>
    <xf numFmtId="0" fontId="1" fillId="0" borderId="0" xfId="4" applyFont="1" applyAlignment="1">
      <alignment horizontal="right"/>
    </xf>
    <xf numFmtId="0" fontId="1" fillId="0" borderId="1" xfId="4" applyFont="1" applyFill="1" applyBorder="1" applyAlignment="1">
      <alignment vertical="center" shrinkToFit="1"/>
    </xf>
    <xf numFmtId="0" fontId="1" fillId="0" borderId="14" xfId="4" applyFont="1" applyFill="1" applyBorder="1" applyAlignment="1">
      <alignment vertical="center" shrinkToFit="1"/>
    </xf>
    <xf numFmtId="0" fontId="1" fillId="0" borderId="43" xfId="4" applyFont="1" applyFill="1" applyBorder="1" applyAlignment="1">
      <alignment horizontal="center" vertical="center" shrinkToFit="1"/>
    </xf>
    <xf numFmtId="0" fontId="1" fillId="0" borderId="37" xfId="4" applyFont="1" applyFill="1" applyBorder="1" applyAlignment="1">
      <alignment horizontal="center" vertical="center" shrinkToFit="1"/>
    </xf>
    <xf numFmtId="0" fontId="1" fillId="0" borderId="36" xfId="4" applyFont="1" applyFill="1" applyBorder="1" applyAlignment="1">
      <alignment horizontal="center" vertical="center" shrinkToFit="1"/>
    </xf>
    <xf numFmtId="0" fontId="1" fillId="0" borderId="54" xfId="4" applyFont="1" applyFill="1" applyBorder="1" applyAlignment="1">
      <alignment horizontal="center" vertical="center" shrinkToFit="1"/>
    </xf>
    <xf numFmtId="0" fontId="1" fillId="0" borderId="2" xfId="4" applyFont="1" applyFill="1" applyBorder="1" applyAlignment="1">
      <alignment horizontal="center" vertical="center" shrinkToFit="1"/>
    </xf>
    <xf numFmtId="0" fontId="1" fillId="0" borderId="31" xfId="4" applyFont="1" applyFill="1" applyBorder="1" applyAlignment="1">
      <alignment horizontal="center" vertical="center" shrinkToFit="1"/>
    </xf>
    <xf numFmtId="0" fontId="1" fillId="0" borderId="9" xfId="4" applyFont="1" applyFill="1" applyBorder="1" applyAlignment="1">
      <alignment horizontal="center" vertical="center" shrinkToFit="1"/>
    </xf>
    <xf numFmtId="0" fontId="1" fillId="0" borderId="0" xfId="4" applyFont="1" applyFill="1" applyBorder="1" applyAlignment="1">
      <alignment horizontal="center" vertical="center" shrinkToFit="1"/>
    </xf>
    <xf numFmtId="178" fontId="1" fillId="0" borderId="0" xfId="4" applyNumberFormat="1" applyFont="1" applyFill="1" applyBorder="1" applyAlignment="1">
      <alignment horizontal="center" vertical="center" shrinkToFit="1"/>
    </xf>
    <xf numFmtId="176" fontId="1" fillId="0" borderId="0" xfId="4" applyNumberFormat="1" applyFont="1" applyFill="1" applyBorder="1" applyAlignment="1">
      <alignment horizontal="center" vertical="center" shrinkToFit="1"/>
    </xf>
    <xf numFmtId="0" fontId="1" fillId="0" borderId="0" xfId="4" applyFont="1" applyAlignment="1">
      <alignment vertical="center" shrinkToFit="1"/>
    </xf>
    <xf numFmtId="0" fontId="1" fillId="0" borderId="0" xfId="4" applyFont="1" applyAlignment="1">
      <alignment horizontal="center" vertical="center"/>
    </xf>
    <xf numFmtId="0" fontId="0" fillId="0" borderId="7" xfId="4" applyFont="1" applyBorder="1" applyAlignment="1">
      <alignment horizontal="center" vertical="center"/>
    </xf>
    <xf numFmtId="0" fontId="0" fillId="0" borderId="2" xfId="4" applyFont="1" applyBorder="1" applyAlignment="1">
      <alignment horizontal="center" vertical="center" shrinkToFit="1"/>
    </xf>
    <xf numFmtId="0" fontId="1" fillId="0" borderId="2" xfId="4" applyFont="1" applyBorder="1" applyAlignment="1">
      <alignment horizontal="center" vertical="center" shrinkToFit="1"/>
    </xf>
    <xf numFmtId="0" fontId="13" fillId="17" borderId="8" xfId="4" applyFont="1" applyFill="1" applyBorder="1" applyAlignment="1">
      <alignment horizontal="center" vertical="center" shrinkToFit="1"/>
    </xf>
    <xf numFmtId="0" fontId="13" fillId="17" borderId="10" xfId="4" applyFont="1" applyFill="1" applyBorder="1" applyAlignment="1">
      <alignment horizontal="center" vertical="center" shrinkToFit="1"/>
    </xf>
    <xf numFmtId="0" fontId="13" fillId="17" borderId="11" xfId="4" applyFont="1" applyFill="1" applyBorder="1" applyAlignment="1">
      <alignment vertical="center" shrinkToFit="1"/>
    </xf>
    <xf numFmtId="0" fontId="13" fillId="5" borderId="8" xfId="4" applyFont="1" applyFill="1" applyBorder="1" applyAlignment="1">
      <alignment horizontal="center" vertical="center" shrinkToFit="1"/>
    </xf>
    <xf numFmtId="0" fontId="13" fillId="5" borderId="10" xfId="4" applyFont="1" applyFill="1" applyBorder="1" applyAlignment="1">
      <alignment horizontal="center" vertical="center" shrinkToFit="1"/>
    </xf>
    <xf numFmtId="0" fontId="13" fillId="5" borderId="11" xfId="4" applyFont="1" applyFill="1" applyBorder="1" applyAlignment="1">
      <alignment vertical="center" shrinkToFit="1"/>
    </xf>
    <xf numFmtId="0" fontId="12" fillId="12" borderId="57" xfId="4" applyFont="1" applyFill="1" applyBorder="1" applyAlignment="1">
      <alignment horizontal="center" vertical="center" shrinkToFit="1"/>
    </xf>
    <xf numFmtId="0" fontId="12" fillId="12" borderId="84" xfId="4" applyFont="1" applyFill="1" applyBorder="1" applyAlignment="1">
      <alignment horizontal="center" vertical="center" shrinkToFit="1"/>
    </xf>
    <xf numFmtId="0" fontId="14" fillId="7" borderId="92" xfId="0" applyFont="1" applyFill="1" applyBorder="1" applyAlignment="1">
      <alignment horizontal="center" vertical="center" wrapText="1"/>
    </xf>
    <xf numFmtId="0" fontId="14" fillId="0" borderId="77" xfId="0" applyFont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0" fontId="39" fillId="0" borderId="0" xfId="0" applyFont="1" applyBorder="1" applyAlignment="1">
      <alignment horizontal="center" vertical="center" wrapText="1"/>
    </xf>
    <xf numFmtId="0" fontId="3" fillId="8" borderId="2" xfId="0" applyFont="1" applyFill="1" applyBorder="1">
      <alignment vertical="center"/>
    </xf>
    <xf numFmtId="0" fontId="12" fillId="0" borderId="57" xfId="1" applyFont="1" applyFill="1" applyBorder="1" applyAlignment="1">
      <alignment horizontal="center" vertical="center" shrinkToFit="1"/>
    </xf>
    <xf numFmtId="0" fontId="13" fillId="0" borderId="2" xfId="4" applyFont="1" applyFill="1" applyBorder="1" applyAlignment="1">
      <alignment horizontal="center" vertical="center" shrinkToFit="1"/>
    </xf>
    <xf numFmtId="0" fontId="3" fillId="8" borderId="84" xfId="0" applyFont="1" applyFill="1" applyBorder="1" applyAlignment="1">
      <alignment horizontal="center" vertical="center"/>
    </xf>
    <xf numFmtId="0" fontId="0" fillId="0" borderId="32" xfId="4" applyFont="1" applyBorder="1" applyAlignment="1">
      <alignment horizontal="center" vertical="center"/>
    </xf>
    <xf numFmtId="0" fontId="0" fillId="0" borderId="2" xfId="4" applyFont="1" applyBorder="1" applyAlignment="1">
      <alignment horizontal="center" vertical="center"/>
    </xf>
    <xf numFmtId="0" fontId="0" fillId="0" borderId="62" xfId="4" applyFont="1" applyBorder="1" applyAlignment="1">
      <alignment horizontal="center" vertical="center"/>
    </xf>
    <xf numFmtId="0" fontId="0" fillId="0" borderId="9" xfId="4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9" borderId="17" xfId="0" applyFont="1" applyFill="1" applyBorder="1" applyAlignment="1" applyProtection="1">
      <alignment vertical="center" shrinkToFit="1"/>
    </xf>
    <xf numFmtId="0" fontId="3" fillId="0" borderId="0" xfId="0" applyFont="1" applyAlignment="1">
      <alignment vertical="center" shrinkToFit="1"/>
    </xf>
    <xf numFmtId="14" fontId="0" fillId="0" borderId="0" xfId="0" applyNumberFormat="1">
      <alignment vertical="center"/>
    </xf>
    <xf numFmtId="56" fontId="0" fillId="0" borderId="0" xfId="0" applyNumberFormat="1">
      <alignment vertical="center"/>
    </xf>
    <xf numFmtId="56" fontId="0" fillId="0" borderId="0" xfId="0" applyNumberFormat="1" applyAlignment="1">
      <alignment horizontal="right" vertical="center"/>
    </xf>
    <xf numFmtId="0" fontId="0" fillId="14" borderId="2" xfId="0" applyNumberFormat="1" applyFill="1" applyBorder="1">
      <alignment vertical="center"/>
    </xf>
    <xf numFmtId="0" fontId="0" fillId="19" borderId="2" xfId="0" applyFill="1" applyBorder="1">
      <alignment vertical="center"/>
    </xf>
    <xf numFmtId="180" fontId="3" fillId="14" borderId="2" xfId="0" applyNumberFormat="1" applyFont="1" applyFill="1" applyBorder="1" applyAlignment="1">
      <alignment vertical="center" shrinkToFit="1"/>
    </xf>
    <xf numFmtId="0" fontId="1" fillId="17" borderId="46" xfId="4" applyFont="1" applyFill="1" applyBorder="1" applyAlignment="1">
      <alignment horizontal="center" vertical="center"/>
    </xf>
    <xf numFmtId="0" fontId="1" fillId="17" borderId="49" xfId="4" applyFont="1" applyFill="1" applyBorder="1" applyAlignment="1">
      <alignment horizontal="center" vertical="center" shrinkToFit="1"/>
    </xf>
    <xf numFmtId="0" fontId="1" fillId="14" borderId="55" xfId="4" applyFont="1" applyFill="1" applyBorder="1" applyAlignment="1">
      <alignment horizontal="center" vertical="center" shrinkToFit="1"/>
    </xf>
    <xf numFmtId="0" fontId="1" fillId="14" borderId="6" xfId="4" applyFont="1" applyFill="1" applyBorder="1" applyAlignment="1">
      <alignment horizontal="center" vertical="center" shrinkToFit="1"/>
    </xf>
    <xf numFmtId="0" fontId="1" fillId="14" borderId="89" xfId="4" applyFont="1" applyFill="1" applyBorder="1" applyAlignment="1">
      <alignment horizontal="center" vertical="center" shrinkToFit="1"/>
    </xf>
    <xf numFmtId="0" fontId="1" fillId="14" borderId="14" xfId="4" applyFont="1" applyFill="1" applyBorder="1" applyAlignment="1">
      <alignment horizontal="center" vertical="center" shrinkToFit="1"/>
    </xf>
    <xf numFmtId="0" fontId="1" fillId="14" borderId="20" xfId="4" applyFont="1" applyFill="1" applyBorder="1" applyAlignment="1">
      <alignment horizontal="center" vertical="center" shrinkToFit="1"/>
    </xf>
    <xf numFmtId="0" fontId="1" fillId="14" borderId="44" xfId="4" applyFont="1" applyFill="1" applyBorder="1" applyAlignment="1">
      <alignment horizontal="center" vertical="center" shrinkToFit="1"/>
    </xf>
    <xf numFmtId="0" fontId="1" fillId="14" borderId="10" xfId="4" applyFont="1" applyFill="1" applyBorder="1" applyAlignment="1">
      <alignment horizontal="center" vertical="center" shrinkToFit="1"/>
    </xf>
    <xf numFmtId="0" fontId="1" fillId="14" borderId="39" xfId="4" applyFont="1" applyFill="1" applyBorder="1" applyAlignment="1">
      <alignment horizontal="center" vertical="center" shrinkToFit="1"/>
    </xf>
    <xf numFmtId="178" fontId="1" fillId="14" borderId="39" xfId="4" applyNumberFormat="1" applyFont="1" applyFill="1" applyBorder="1" applyAlignment="1">
      <alignment horizontal="center" vertical="center" shrinkToFit="1"/>
    </xf>
    <xf numFmtId="176" fontId="1" fillId="14" borderId="39" xfId="4" applyNumberFormat="1" applyFont="1" applyFill="1" applyBorder="1" applyAlignment="1">
      <alignment horizontal="center" vertical="center" shrinkToFit="1"/>
    </xf>
    <xf numFmtId="176" fontId="1" fillId="14" borderId="5" xfId="4" applyNumberFormat="1" applyFont="1" applyFill="1" applyBorder="1" applyAlignment="1">
      <alignment horizontal="center" vertical="center" shrinkToFit="1"/>
    </xf>
    <xf numFmtId="0" fontId="1" fillId="14" borderId="52" xfId="4" applyFont="1" applyFill="1" applyBorder="1" applyAlignment="1">
      <alignment horizontal="center" vertical="center" shrinkToFit="1"/>
    </xf>
    <xf numFmtId="0" fontId="1" fillId="14" borderId="10" xfId="4" applyFont="1" applyFill="1" applyBorder="1" applyAlignment="1">
      <alignment vertical="center"/>
    </xf>
    <xf numFmtId="0" fontId="1" fillId="14" borderId="11" xfId="4" applyFont="1" applyFill="1" applyBorder="1" applyAlignment="1">
      <alignment vertical="center"/>
    </xf>
    <xf numFmtId="0" fontId="12" fillId="0" borderId="58" xfId="4" applyFont="1" applyFill="1" applyBorder="1" applyAlignment="1">
      <alignment horizontal="center" vertical="center" shrinkToFit="1"/>
    </xf>
    <xf numFmtId="0" fontId="12" fillId="0" borderId="59" xfId="4" applyFont="1" applyFill="1" applyBorder="1" applyAlignment="1">
      <alignment horizontal="center" vertical="center" shrinkToFit="1"/>
    </xf>
    <xf numFmtId="0" fontId="12" fillId="0" borderId="74" xfId="4" applyFont="1" applyFill="1" applyBorder="1" applyAlignment="1">
      <alignment horizontal="center" vertical="center" shrinkToFit="1"/>
    </xf>
    <xf numFmtId="0" fontId="12" fillId="0" borderId="91" xfId="4" applyFont="1" applyFill="1" applyBorder="1" applyAlignment="1">
      <alignment horizontal="center" vertical="center" shrinkToFit="1"/>
    </xf>
    <xf numFmtId="0" fontId="12" fillId="0" borderId="39" xfId="4" applyFont="1" applyFill="1" applyBorder="1" applyAlignment="1">
      <alignment horizontal="center" vertical="center" shrinkToFit="1"/>
    </xf>
    <xf numFmtId="178" fontId="12" fillId="0" borderId="39" xfId="4" applyNumberFormat="1" applyFont="1" applyFill="1" applyBorder="1" applyAlignment="1">
      <alignment horizontal="center" vertical="center" shrinkToFit="1"/>
    </xf>
    <xf numFmtId="176" fontId="12" fillId="0" borderId="39" xfId="4" applyNumberFormat="1" applyFont="1" applyFill="1" applyBorder="1" applyAlignment="1">
      <alignment horizontal="center" vertical="center" shrinkToFit="1"/>
    </xf>
    <xf numFmtId="176" fontId="12" fillId="0" borderId="5" xfId="4" applyNumberFormat="1" applyFont="1" applyFill="1" applyBorder="1" applyAlignment="1">
      <alignment horizontal="center" vertical="center" shrinkToFit="1"/>
    </xf>
    <xf numFmtId="0" fontId="12" fillId="0" borderId="39" xfId="1" applyFont="1" applyFill="1" applyBorder="1" applyAlignment="1">
      <alignment horizontal="center" vertical="center" shrinkToFit="1"/>
    </xf>
    <xf numFmtId="176" fontId="12" fillId="0" borderId="39" xfId="1" applyNumberFormat="1" applyFont="1" applyFill="1" applyBorder="1" applyAlignment="1">
      <alignment horizontal="center" vertical="center" shrinkToFit="1"/>
    </xf>
    <xf numFmtId="0" fontId="12" fillId="0" borderId="57" xfId="4" applyFont="1" applyFill="1" applyBorder="1" applyAlignment="1">
      <alignment horizontal="center" vertical="center" shrinkToFit="1"/>
    </xf>
    <xf numFmtId="0" fontId="12" fillId="0" borderId="84" xfId="4" applyFont="1" applyFill="1" applyBorder="1" applyAlignment="1">
      <alignment horizontal="center" vertical="center" shrinkToFit="1"/>
    </xf>
    <xf numFmtId="0" fontId="12" fillId="0" borderId="60" xfId="4" applyFont="1" applyFill="1" applyBorder="1" applyAlignment="1">
      <alignment horizontal="center" vertical="center" shrinkToFit="1"/>
    </xf>
    <xf numFmtId="0" fontId="1" fillId="0" borderId="95" xfId="4" applyFont="1" applyBorder="1" applyAlignment="1">
      <alignment vertical="center"/>
    </xf>
    <xf numFmtId="0" fontId="42" fillId="0" borderId="8" xfId="4" applyFont="1" applyFill="1" applyBorder="1" applyAlignment="1">
      <alignment horizontal="center" vertical="center" shrinkToFit="1"/>
    </xf>
    <xf numFmtId="0" fontId="42" fillId="0" borderId="43" xfId="4" applyFont="1" applyFill="1" applyBorder="1" applyAlignment="1">
      <alignment horizontal="center" vertical="center" shrinkToFit="1"/>
    </xf>
    <xf numFmtId="0" fontId="42" fillId="0" borderId="36" xfId="4" applyFont="1" applyFill="1" applyBorder="1" applyAlignment="1">
      <alignment horizontal="center" vertical="center" shrinkToFit="1"/>
    </xf>
    <xf numFmtId="0" fontId="42" fillId="0" borderId="96" xfId="4" applyFont="1" applyFill="1" applyBorder="1" applyAlignment="1">
      <alignment horizontal="center" vertical="center" shrinkToFit="1"/>
    </xf>
    <xf numFmtId="0" fontId="42" fillId="0" borderId="85" xfId="4" applyFont="1" applyFill="1" applyBorder="1" applyAlignment="1">
      <alignment horizontal="center" vertical="center" shrinkToFit="1"/>
    </xf>
    <xf numFmtId="0" fontId="42" fillId="0" borderId="37" xfId="4" applyFont="1" applyFill="1" applyBorder="1" applyAlignment="1">
      <alignment horizontal="center" vertical="center" shrinkToFit="1"/>
    </xf>
    <xf numFmtId="0" fontId="42" fillId="0" borderId="97" xfId="4" applyFont="1" applyFill="1" applyBorder="1" applyAlignment="1">
      <alignment horizontal="center" vertical="center" shrinkToFit="1"/>
    </xf>
    <xf numFmtId="0" fontId="42" fillId="0" borderId="54" xfId="4" applyFont="1" applyFill="1" applyBorder="1" applyAlignment="1">
      <alignment horizontal="center" vertical="center" shrinkToFit="1"/>
    </xf>
    <xf numFmtId="0" fontId="42" fillId="0" borderId="2" xfId="4" applyFont="1" applyFill="1" applyBorder="1" applyAlignment="1">
      <alignment horizontal="center" vertical="center" shrinkToFit="1"/>
    </xf>
    <xf numFmtId="178" fontId="42" fillId="0" borderId="2" xfId="4" applyNumberFormat="1" applyFont="1" applyFill="1" applyBorder="1" applyAlignment="1">
      <alignment horizontal="center" vertical="center" shrinkToFit="1"/>
    </xf>
    <xf numFmtId="176" fontId="42" fillId="0" borderId="2" xfId="4" applyNumberFormat="1" applyFont="1" applyFill="1" applyBorder="1" applyAlignment="1">
      <alignment horizontal="center" vertical="center" shrinkToFit="1"/>
    </xf>
    <xf numFmtId="176" fontId="42" fillId="0" borderId="31" xfId="4" applyNumberFormat="1" applyFont="1" applyFill="1" applyBorder="1" applyAlignment="1">
      <alignment horizontal="center" vertical="center" shrinkToFit="1"/>
    </xf>
    <xf numFmtId="0" fontId="42" fillId="0" borderId="98" xfId="4" applyFont="1" applyFill="1" applyBorder="1" applyAlignment="1">
      <alignment horizontal="center" vertical="center" shrinkToFit="1"/>
    </xf>
    <xf numFmtId="0" fontId="42" fillId="0" borderId="99" xfId="4" applyFont="1" applyFill="1" applyBorder="1" applyAlignment="1">
      <alignment horizontal="center" vertical="center" shrinkToFit="1"/>
    </xf>
    <xf numFmtId="0" fontId="42" fillId="0" borderId="100" xfId="4" applyFont="1" applyFill="1" applyBorder="1" applyAlignment="1">
      <alignment horizontal="center" vertical="center" shrinkToFit="1"/>
    </xf>
    <xf numFmtId="0" fontId="42" fillId="0" borderId="101" xfId="4" applyFont="1" applyFill="1" applyBorder="1" applyAlignment="1">
      <alignment horizontal="center" vertical="center" shrinkToFit="1"/>
    </xf>
    <xf numFmtId="178" fontId="42" fillId="0" borderId="101" xfId="4" applyNumberFormat="1" applyFont="1" applyFill="1" applyBorder="1" applyAlignment="1">
      <alignment horizontal="center" vertical="center" shrinkToFit="1"/>
    </xf>
    <xf numFmtId="176" fontId="42" fillId="0" borderId="101" xfId="4" applyNumberFormat="1" applyFont="1" applyFill="1" applyBorder="1" applyAlignment="1">
      <alignment horizontal="center" vertical="center" shrinkToFit="1"/>
    </xf>
    <xf numFmtId="176" fontId="42" fillId="0" borderId="102" xfId="4" applyNumberFormat="1" applyFont="1" applyFill="1" applyBorder="1" applyAlignment="1">
      <alignment horizontal="center" vertical="center" shrinkToFit="1"/>
    </xf>
    <xf numFmtId="0" fontId="1" fillId="0" borderId="101" xfId="4" applyFont="1" applyBorder="1" applyAlignment="1">
      <alignment horizontal="center" vertical="center" shrinkToFit="1"/>
    </xf>
    <xf numFmtId="0" fontId="1" fillId="0" borderId="102" xfId="4" applyFont="1" applyBorder="1" applyAlignment="1">
      <alignment horizontal="center" vertical="center" shrinkToFit="1"/>
    </xf>
    <xf numFmtId="0" fontId="1" fillId="0" borderId="103" xfId="4" applyFont="1" applyBorder="1" applyAlignment="1">
      <alignment horizontal="center" vertical="center" shrinkToFit="1"/>
    </xf>
    <xf numFmtId="0" fontId="1" fillId="0" borderId="104" xfId="4" applyFont="1" applyBorder="1" applyAlignment="1">
      <alignment horizontal="center" vertical="center" shrinkToFit="1"/>
    </xf>
    <xf numFmtId="0" fontId="43" fillId="0" borderId="8" xfId="4" applyFont="1" applyFill="1" applyBorder="1" applyAlignment="1">
      <alignment horizontal="center" vertical="center" shrinkToFit="1"/>
    </xf>
    <xf numFmtId="0" fontId="28" fillId="0" borderId="43" xfId="4" applyFont="1" applyFill="1" applyBorder="1" applyAlignment="1">
      <alignment horizontal="center" vertical="center" shrinkToFit="1"/>
    </xf>
    <xf numFmtId="0" fontId="28" fillId="0" borderId="105" xfId="4" applyFont="1" applyFill="1" applyBorder="1" applyAlignment="1">
      <alignment horizontal="center" vertical="center" shrinkToFit="1"/>
    </xf>
    <xf numFmtId="0" fontId="28" fillId="0" borderId="106" xfId="4" applyFont="1" applyFill="1" applyBorder="1" applyAlignment="1">
      <alignment horizontal="center" vertical="center" shrinkToFit="1"/>
    </xf>
    <xf numFmtId="0" fontId="28" fillId="0" borderId="107" xfId="4" applyFont="1" applyFill="1" applyBorder="1" applyAlignment="1">
      <alignment horizontal="center" vertical="center" shrinkToFit="1"/>
    </xf>
    <xf numFmtId="0" fontId="28" fillId="0" borderId="108" xfId="4" applyFont="1" applyFill="1" applyBorder="1" applyAlignment="1">
      <alignment horizontal="center" vertical="center" shrinkToFit="1"/>
    </xf>
    <xf numFmtId="0" fontId="28" fillId="0" borderId="109" xfId="4" applyFont="1" applyFill="1" applyBorder="1" applyAlignment="1">
      <alignment horizontal="center" vertical="center" shrinkToFit="1"/>
    </xf>
    <xf numFmtId="0" fontId="28" fillId="0" borderId="9" xfId="4" applyFont="1" applyFill="1" applyBorder="1" applyAlignment="1">
      <alignment horizontal="center" vertical="center" shrinkToFit="1"/>
    </xf>
    <xf numFmtId="0" fontId="28" fillId="0" borderId="110" xfId="4" applyFont="1" applyFill="1" applyBorder="1" applyAlignment="1">
      <alignment horizontal="center" vertical="center" shrinkToFit="1"/>
    </xf>
    <xf numFmtId="0" fontId="28" fillId="0" borderId="2" xfId="4" applyFont="1" applyFill="1" applyBorder="1" applyAlignment="1">
      <alignment horizontal="center" vertical="center" shrinkToFit="1"/>
    </xf>
    <xf numFmtId="0" fontId="28" fillId="0" borderId="40" xfId="4" applyFont="1" applyFill="1" applyBorder="1" applyAlignment="1">
      <alignment horizontal="center" vertical="center" shrinkToFit="1"/>
    </xf>
    <xf numFmtId="178" fontId="28" fillId="0" borderId="40" xfId="4" applyNumberFormat="1" applyFont="1" applyFill="1" applyBorder="1" applyAlignment="1">
      <alignment horizontal="center" vertical="center" shrinkToFit="1"/>
    </xf>
    <xf numFmtId="176" fontId="28" fillId="0" borderId="40" xfId="4" applyNumberFormat="1" applyFont="1" applyFill="1" applyBorder="1" applyAlignment="1">
      <alignment horizontal="center" vertical="center" shrinkToFit="1"/>
    </xf>
    <xf numFmtId="176" fontId="28" fillId="0" borderId="21" xfId="4" applyNumberFormat="1" applyFont="1" applyFill="1" applyBorder="1" applyAlignment="1">
      <alignment horizontal="center" vertical="center" shrinkToFit="1"/>
    </xf>
    <xf numFmtId="0" fontId="28" fillId="0" borderId="98" xfId="4" applyFont="1" applyFill="1" applyBorder="1" applyAlignment="1">
      <alignment horizontal="center" vertical="center" shrinkToFit="1"/>
    </xf>
    <xf numFmtId="0" fontId="28" fillId="0" borderId="99" xfId="4" applyFont="1" applyFill="1" applyBorder="1" applyAlignment="1">
      <alignment horizontal="center" vertical="center" shrinkToFit="1"/>
    </xf>
    <xf numFmtId="0" fontId="28" fillId="0" borderId="101" xfId="4" applyFont="1" applyFill="1" applyBorder="1" applyAlignment="1">
      <alignment horizontal="center" vertical="center" shrinkToFit="1"/>
    </xf>
    <xf numFmtId="178" fontId="28" fillId="0" borderId="101" xfId="4" applyNumberFormat="1" applyFont="1" applyFill="1" applyBorder="1" applyAlignment="1">
      <alignment horizontal="center" vertical="center" shrinkToFit="1"/>
    </xf>
    <xf numFmtId="176" fontId="28" fillId="0" borderId="101" xfId="4" applyNumberFormat="1" applyFont="1" applyFill="1" applyBorder="1" applyAlignment="1">
      <alignment horizontal="center" vertical="center" shrinkToFit="1"/>
    </xf>
    <xf numFmtId="176" fontId="28" fillId="0" borderId="102" xfId="4" applyNumberFormat="1" applyFont="1" applyFill="1" applyBorder="1" applyAlignment="1">
      <alignment horizontal="center" vertical="center" shrinkToFit="1"/>
    </xf>
    <xf numFmtId="176" fontId="28" fillId="0" borderId="104" xfId="4" applyNumberFormat="1" applyFont="1" applyFill="1" applyBorder="1" applyAlignment="1">
      <alignment horizontal="center" vertical="center" shrinkToFit="1"/>
    </xf>
    <xf numFmtId="0" fontId="1" fillId="0" borderId="111" xfId="4" applyFont="1" applyBorder="1" applyAlignment="1">
      <alignment horizontal="center" vertical="center" shrinkToFit="1"/>
    </xf>
    <xf numFmtId="0" fontId="1" fillId="5" borderId="46" xfId="4" applyFont="1" applyFill="1" applyBorder="1" applyAlignment="1">
      <alignment horizontal="center" vertical="center"/>
    </xf>
    <xf numFmtId="0" fontId="1" fillId="5" borderId="14" xfId="4" applyFont="1" applyFill="1" applyBorder="1" applyAlignment="1">
      <alignment horizontal="center" vertical="center" shrinkToFit="1"/>
    </xf>
    <xf numFmtId="0" fontId="44" fillId="4" borderId="57" xfId="1" applyFont="1" applyFill="1" applyBorder="1" applyAlignment="1">
      <alignment horizontal="center" vertical="center" shrinkToFit="1"/>
    </xf>
    <xf numFmtId="0" fontId="44" fillId="4" borderId="74" xfId="1" applyFont="1" applyFill="1" applyBorder="1" applyAlignment="1">
      <alignment horizontal="center" vertical="center" shrinkToFit="1"/>
    </xf>
    <xf numFmtId="0" fontId="45" fillId="0" borderId="58" xfId="1" applyFont="1" applyFill="1" applyBorder="1" applyAlignment="1">
      <alignment horizontal="center" vertical="center" shrinkToFit="1"/>
    </xf>
    <xf numFmtId="0" fontId="45" fillId="0" borderId="59" xfId="1" applyFont="1" applyFill="1" applyBorder="1" applyAlignment="1">
      <alignment horizontal="center" vertical="center" shrinkToFit="1"/>
    </xf>
    <xf numFmtId="0" fontId="45" fillId="0" borderId="68" xfId="1" applyFont="1" applyFill="1" applyBorder="1" applyAlignment="1">
      <alignment horizontal="center" vertical="center" shrinkToFit="1"/>
    </xf>
    <xf numFmtId="0" fontId="45" fillId="0" borderId="60" xfId="1" applyFont="1" applyFill="1" applyBorder="1" applyAlignment="1">
      <alignment horizontal="center" vertical="center" shrinkToFit="1"/>
    </xf>
    <xf numFmtId="0" fontId="45" fillId="0" borderId="57" xfId="1" applyFont="1" applyFill="1" applyBorder="1" applyAlignment="1">
      <alignment horizontal="center" vertical="center" shrinkToFit="1"/>
    </xf>
    <xf numFmtId="0" fontId="45" fillId="0" borderId="39" xfId="1" applyFont="1" applyFill="1" applyBorder="1" applyAlignment="1">
      <alignment horizontal="center" vertical="center" shrinkToFit="1"/>
    </xf>
    <xf numFmtId="178" fontId="45" fillId="0" borderId="39" xfId="1" applyNumberFormat="1" applyFont="1" applyFill="1" applyBorder="1" applyAlignment="1">
      <alignment horizontal="center" vertical="center" shrinkToFit="1"/>
    </xf>
    <xf numFmtId="176" fontId="45" fillId="0" borderId="39" xfId="1" applyNumberFormat="1" applyFont="1" applyFill="1" applyBorder="1" applyAlignment="1">
      <alignment horizontal="center" vertical="center" shrinkToFit="1"/>
    </xf>
    <xf numFmtId="0" fontId="44" fillId="0" borderId="94" xfId="4" quotePrefix="1" applyFont="1" applyBorder="1" applyAlignment="1">
      <alignment horizontal="center" vertical="center" shrinkToFit="1"/>
    </xf>
    <xf numFmtId="0" fontId="44" fillId="0" borderId="94" xfId="4" applyFont="1" applyBorder="1" applyAlignment="1">
      <alignment horizontal="center" vertical="center" shrinkToFit="1"/>
    </xf>
    <xf numFmtId="0" fontId="44" fillId="0" borderId="84" xfId="4" applyFont="1" applyBorder="1" applyAlignment="1">
      <alignment horizontal="center" vertical="center" shrinkToFit="1"/>
    </xf>
    <xf numFmtId="0" fontId="12" fillId="12" borderId="2" xfId="4" applyFont="1" applyFill="1" applyBorder="1" applyAlignment="1">
      <alignment horizontal="center" vertical="center" shrinkToFit="1"/>
    </xf>
    <xf numFmtId="0" fontId="12" fillId="12" borderId="2" xfId="1" applyFont="1" applyFill="1" applyBorder="1" applyAlignment="1">
      <alignment horizontal="center" vertical="center" shrinkToFit="1"/>
    </xf>
    <xf numFmtId="176" fontId="12" fillId="12" borderId="2" xfId="1" applyNumberFormat="1" applyFont="1" applyFill="1" applyBorder="1" applyAlignment="1">
      <alignment horizontal="center" vertical="center" shrinkToFit="1"/>
    </xf>
    <xf numFmtId="0" fontId="0" fillId="0" borderId="2" xfId="1" applyFont="1" applyBorder="1" applyAlignment="1">
      <alignment vertical="center" shrinkToFit="1"/>
    </xf>
    <xf numFmtId="0" fontId="46" fillId="4" borderId="57" xfId="1" applyFont="1" applyFill="1" applyBorder="1" applyAlignment="1">
      <alignment horizontal="center" vertical="center" shrinkToFit="1"/>
    </xf>
    <xf numFmtId="0" fontId="46" fillId="4" borderId="74" xfId="1" applyFont="1" applyFill="1" applyBorder="1" applyAlignment="1">
      <alignment horizontal="center" vertical="center" shrinkToFit="1"/>
    </xf>
    <xf numFmtId="0" fontId="46" fillId="0" borderId="58" xfId="1" applyFont="1" applyFill="1" applyBorder="1" applyAlignment="1">
      <alignment horizontal="center" vertical="center" shrinkToFit="1"/>
    </xf>
    <xf numFmtId="0" fontId="46" fillId="0" borderId="60" xfId="1" applyFont="1" applyFill="1" applyBorder="1" applyAlignment="1">
      <alignment horizontal="center" vertical="center" shrinkToFit="1"/>
    </xf>
    <xf numFmtId="0" fontId="46" fillId="0" borderId="68" xfId="1" applyFont="1" applyFill="1" applyBorder="1" applyAlignment="1">
      <alignment horizontal="center" vertical="center" shrinkToFit="1"/>
    </xf>
    <xf numFmtId="0" fontId="46" fillId="0" borderId="91" xfId="1" applyFont="1" applyFill="1" applyBorder="1" applyAlignment="1">
      <alignment horizontal="center" vertical="center" shrinkToFit="1"/>
    </xf>
    <xf numFmtId="0" fontId="46" fillId="0" borderId="112" xfId="1" applyFont="1" applyFill="1" applyBorder="1" applyAlignment="1">
      <alignment horizontal="center" vertical="center" shrinkToFit="1"/>
    </xf>
    <xf numFmtId="0" fontId="46" fillId="0" borderId="39" xfId="1" applyFont="1" applyFill="1" applyBorder="1" applyAlignment="1">
      <alignment horizontal="center" vertical="center" shrinkToFit="1"/>
    </xf>
    <xf numFmtId="178" fontId="46" fillId="0" borderId="39" xfId="1" applyNumberFormat="1" applyFont="1" applyFill="1" applyBorder="1" applyAlignment="1">
      <alignment horizontal="center" vertical="center" shrinkToFit="1"/>
    </xf>
    <xf numFmtId="176" fontId="46" fillId="0" borderId="39" xfId="1" applyNumberFormat="1" applyFont="1" applyFill="1" applyBorder="1" applyAlignment="1">
      <alignment horizontal="center" vertical="center" shrinkToFit="1"/>
    </xf>
    <xf numFmtId="0" fontId="46" fillId="0" borderId="94" xfId="4" quotePrefix="1" applyFont="1" applyBorder="1" applyAlignment="1">
      <alignment horizontal="center" vertical="center" shrinkToFit="1"/>
    </xf>
    <xf numFmtId="0" fontId="46" fillId="0" borderId="94" xfId="4" applyFont="1" applyBorder="1" applyAlignment="1">
      <alignment horizontal="center" vertical="center" shrinkToFit="1"/>
    </xf>
    <xf numFmtId="0" fontId="46" fillId="0" borderId="84" xfId="4" applyFont="1" applyBorder="1" applyAlignment="1">
      <alignment horizontal="center" vertical="center" shrinkToFit="1"/>
    </xf>
    <xf numFmtId="0" fontId="3" fillId="14" borderId="2" xfId="0" applyFont="1" applyFill="1" applyBorder="1">
      <alignment vertical="center"/>
    </xf>
    <xf numFmtId="0" fontId="0" fillId="0" borderId="0" xfId="0" applyBorder="1">
      <alignment vertical="center"/>
    </xf>
    <xf numFmtId="180" fontId="3" fillId="0" borderId="0" xfId="0" applyNumberFormat="1" applyFont="1" applyFill="1" applyBorder="1" applyAlignment="1">
      <alignment vertical="center" shrinkToFit="1"/>
    </xf>
    <xf numFmtId="180" fontId="3" fillId="0" borderId="36" xfId="0" applyNumberFormat="1" applyFont="1" applyFill="1" applyBorder="1" applyAlignment="1">
      <alignment vertical="center" shrinkToFit="1"/>
    </xf>
    <xf numFmtId="180" fontId="0" fillId="0" borderId="0" xfId="0" applyNumberFormat="1">
      <alignment vertical="center"/>
    </xf>
    <xf numFmtId="0" fontId="3" fillId="20" borderId="31" xfId="0" applyFont="1" applyFill="1" applyBorder="1">
      <alignment vertical="center"/>
    </xf>
    <xf numFmtId="0" fontId="3" fillId="20" borderId="37" xfId="0" applyFont="1" applyFill="1" applyBorder="1">
      <alignment vertical="center"/>
    </xf>
    <xf numFmtId="0" fontId="30" fillId="0" borderId="0" xfId="0" applyFont="1" applyBorder="1" applyAlignment="1">
      <alignment vertical="top" wrapText="1" shrinkToFit="1"/>
    </xf>
    <xf numFmtId="0" fontId="3" fillId="0" borderId="2" xfId="0" applyFont="1" applyBorder="1" applyAlignment="1">
      <alignment horizontal="center" vertical="center" shrinkToFit="1"/>
    </xf>
    <xf numFmtId="0" fontId="48" fillId="0" borderId="0" xfId="0" applyFont="1">
      <alignment vertical="center"/>
    </xf>
    <xf numFmtId="0" fontId="49" fillId="0" borderId="13" xfId="9" applyFont="1" applyFill="1" applyBorder="1" applyAlignment="1">
      <alignment horizontal="center" vertical="center"/>
    </xf>
    <xf numFmtId="0" fontId="52" fillId="0" borderId="0" xfId="0" applyFont="1" applyFill="1" applyAlignment="1">
      <alignment horizontal="left" vertical="center" wrapText="1"/>
    </xf>
    <xf numFmtId="0" fontId="53" fillId="0" borderId="0" xfId="0" applyFont="1" applyFill="1" applyAlignment="1">
      <alignment vertical="center" wrapText="1"/>
    </xf>
    <xf numFmtId="0" fontId="54" fillId="0" borderId="0" xfId="0" applyFont="1">
      <alignment vertical="center"/>
    </xf>
    <xf numFmtId="0" fontId="55" fillId="0" borderId="0" xfId="0" applyFont="1" applyAlignment="1">
      <alignment vertical="center" shrinkToFit="1"/>
    </xf>
    <xf numFmtId="0" fontId="56" fillId="0" borderId="0" xfId="0" applyFont="1" applyAlignment="1">
      <alignment vertical="center" shrinkToFit="1"/>
    </xf>
    <xf numFmtId="0" fontId="55" fillId="0" borderId="2" xfId="0" applyFont="1" applyFill="1" applyBorder="1" applyAlignment="1">
      <alignment horizontal="center" vertical="center" shrinkToFit="1"/>
    </xf>
    <xf numFmtId="0" fontId="57" fillId="0" borderId="13" xfId="0" applyFont="1" applyFill="1" applyBorder="1" applyAlignment="1">
      <alignment horizontal="center" vertical="center" shrinkToFit="1"/>
    </xf>
    <xf numFmtId="0" fontId="57" fillId="0" borderId="0" xfId="0" applyFont="1" applyFill="1" applyBorder="1" applyAlignment="1">
      <alignment horizontal="center" vertical="center" shrinkToFit="1"/>
    </xf>
    <xf numFmtId="0" fontId="55" fillId="0" borderId="40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179" fontId="3" fillId="0" borderId="9" xfId="0" applyNumberFormat="1" applyFont="1" applyBorder="1" applyAlignment="1">
      <alignment horizontal="center" vertical="center"/>
    </xf>
    <xf numFmtId="0" fontId="19" fillId="9" borderId="36" xfId="9" applyFill="1" applyBorder="1" applyAlignment="1">
      <alignment horizontal="left" vertical="center"/>
    </xf>
    <xf numFmtId="0" fontId="19" fillId="9" borderId="37" xfId="9" applyFill="1" applyBorder="1" applyAlignment="1">
      <alignment horizontal="left" vertical="center"/>
    </xf>
    <xf numFmtId="0" fontId="19" fillId="9" borderId="36" xfId="9" applyFill="1" applyBorder="1">
      <alignment vertical="center"/>
    </xf>
    <xf numFmtId="0" fontId="19" fillId="9" borderId="37" xfId="9" applyFill="1" applyBorder="1">
      <alignment vertical="center"/>
    </xf>
    <xf numFmtId="0" fontId="25" fillId="16" borderId="31" xfId="0" applyFont="1" applyFill="1" applyBorder="1" applyAlignment="1">
      <alignment horizontal="left" vertical="center" shrinkToFit="1"/>
    </xf>
    <xf numFmtId="0" fontId="25" fillId="16" borderId="36" xfId="0" applyFont="1" applyFill="1" applyBorder="1" applyAlignment="1">
      <alignment horizontal="left" vertical="center" shrinkToFit="1"/>
    </xf>
    <xf numFmtId="0" fontId="25" fillId="16" borderId="37" xfId="0" applyFont="1" applyFill="1" applyBorder="1" applyAlignment="1">
      <alignment horizontal="left" vertical="center" shrinkToFit="1"/>
    </xf>
    <xf numFmtId="0" fontId="19" fillId="11" borderId="36" xfId="9" applyFill="1" applyBorder="1" applyAlignment="1">
      <alignment horizontal="left" vertical="center"/>
    </xf>
    <xf numFmtId="0" fontId="19" fillId="11" borderId="37" xfId="9" applyFill="1" applyBorder="1" applyAlignment="1">
      <alignment horizontal="left" vertical="center"/>
    </xf>
    <xf numFmtId="0" fontId="19" fillId="15" borderId="36" xfId="9" applyFill="1" applyBorder="1" applyAlignment="1">
      <alignment horizontal="left" vertical="center"/>
    </xf>
    <xf numFmtId="0" fontId="19" fillId="15" borderId="37" xfId="9" applyFill="1" applyBorder="1" applyAlignment="1">
      <alignment horizontal="left" vertical="center"/>
    </xf>
    <xf numFmtId="0" fontId="0" fillId="13" borderId="13" xfId="0" applyFill="1" applyBorder="1" applyAlignment="1">
      <alignment horizontal="left" vertical="center"/>
    </xf>
    <xf numFmtId="0" fontId="0" fillId="13" borderId="30" xfId="0" applyFill="1" applyBorder="1" applyAlignment="1">
      <alignment horizontal="left" vertical="center"/>
    </xf>
    <xf numFmtId="0" fontId="0" fillId="13" borderId="12" xfId="0" applyFill="1" applyBorder="1" applyAlignment="1">
      <alignment horizontal="center" vertical="top"/>
    </xf>
    <xf numFmtId="0" fontId="0" fillId="13" borderId="4" xfId="0" applyFill="1" applyBorder="1" applyAlignment="1">
      <alignment horizontal="center" vertical="top"/>
    </xf>
    <xf numFmtId="0" fontId="19" fillId="15" borderId="2" xfId="9" applyFill="1" applyBorder="1" applyAlignment="1">
      <alignment horizontal="center" vertical="center"/>
    </xf>
    <xf numFmtId="0" fontId="0" fillId="12" borderId="36" xfId="0" applyFill="1" applyBorder="1" applyAlignment="1">
      <alignment horizontal="left" vertical="center"/>
    </xf>
    <xf numFmtId="0" fontId="0" fillId="12" borderId="37" xfId="0" applyFill="1" applyBorder="1" applyAlignment="1">
      <alignment horizontal="left" vertical="center"/>
    </xf>
    <xf numFmtId="0" fontId="0" fillId="10" borderId="36" xfId="0" applyFill="1" applyBorder="1">
      <alignment vertical="center"/>
    </xf>
    <xf numFmtId="0" fontId="0" fillId="10" borderId="37" xfId="0" applyFill="1" applyBorder="1">
      <alignment vertical="center"/>
    </xf>
    <xf numFmtId="0" fontId="19" fillId="9" borderId="36" xfId="9" applyFill="1" applyBorder="1" applyAlignment="1">
      <alignment horizontal="left" vertical="center" shrinkToFit="1"/>
    </xf>
    <xf numFmtId="0" fontId="19" fillId="9" borderId="37" xfId="9" applyFill="1" applyBorder="1" applyAlignment="1">
      <alignment horizontal="left" vertical="center" shrinkToFit="1"/>
    </xf>
    <xf numFmtId="0" fontId="3" fillId="0" borderId="27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81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7" borderId="13" xfId="0" applyFont="1" applyFill="1" applyBorder="1" applyAlignment="1">
      <alignment horizontal="center" vertical="center" shrinkToFit="1"/>
    </xf>
    <xf numFmtId="0" fontId="3" fillId="7" borderId="30" xfId="0" applyFont="1" applyFill="1" applyBorder="1" applyAlignment="1">
      <alignment horizontal="center" vertical="center" shrinkToFit="1"/>
    </xf>
    <xf numFmtId="0" fontId="3" fillId="7" borderId="0" xfId="0" applyFont="1" applyFill="1" applyBorder="1" applyAlignment="1">
      <alignment horizontal="center" vertical="center" shrinkToFit="1"/>
    </xf>
    <xf numFmtId="0" fontId="3" fillId="7" borderId="19" xfId="0" applyFont="1" applyFill="1" applyBorder="1" applyAlignment="1">
      <alignment horizontal="center" vertical="center" shrinkToFit="1"/>
    </xf>
    <xf numFmtId="0" fontId="3" fillId="7" borderId="12" xfId="0" applyFont="1" applyFill="1" applyBorder="1" applyAlignment="1">
      <alignment horizontal="center" vertical="center" shrinkToFit="1"/>
    </xf>
    <xf numFmtId="0" fontId="3" fillId="7" borderId="21" xfId="0" applyFont="1" applyFill="1" applyBorder="1" applyAlignment="1">
      <alignment horizontal="center" vertical="center" shrinkToFit="1"/>
    </xf>
    <xf numFmtId="0" fontId="3" fillId="7" borderId="3" xfId="0" applyFont="1" applyFill="1" applyBorder="1" applyAlignment="1">
      <alignment horizontal="center" vertical="center" shrinkToFit="1"/>
    </xf>
    <xf numFmtId="0" fontId="3" fillId="8" borderId="2" xfId="0" applyFont="1" applyFill="1" applyBorder="1" applyAlignment="1">
      <alignment horizontal="center" vertical="center" shrinkToFit="1"/>
    </xf>
    <xf numFmtId="0" fontId="3" fillId="0" borderId="40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7" borderId="40" xfId="0" applyFont="1" applyFill="1" applyBorder="1" applyAlignment="1">
      <alignment horizontal="center" vertical="center" shrinkToFit="1"/>
    </xf>
    <xf numFmtId="0" fontId="3" fillId="7" borderId="2" xfId="0" applyFont="1" applyFill="1" applyBorder="1" applyAlignment="1">
      <alignment horizontal="center" vertical="center" shrinkToFit="1"/>
    </xf>
    <xf numFmtId="0" fontId="32" fillId="0" borderId="0" xfId="0" applyFont="1" applyBorder="1" applyAlignment="1">
      <alignment horizontal="center" vertical="center" wrapText="1" shrinkToFit="1"/>
    </xf>
    <xf numFmtId="0" fontId="32" fillId="0" borderId="19" xfId="0" applyFont="1" applyBorder="1" applyAlignment="1">
      <alignment horizontal="center" vertical="center" wrapText="1" shrinkToFit="1"/>
    </xf>
    <xf numFmtId="0" fontId="32" fillId="0" borderId="6" xfId="0" applyFont="1" applyBorder="1" applyAlignment="1">
      <alignment horizontal="center" vertical="center" wrapText="1" shrinkToFit="1"/>
    </xf>
    <xf numFmtId="0" fontId="32" fillId="0" borderId="20" xfId="0" applyFont="1" applyBorder="1" applyAlignment="1">
      <alignment horizontal="center" vertical="center" wrapText="1" shrinkToFit="1"/>
    </xf>
    <xf numFmtId="0" fontId="3" fillId="7" borderId="10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vertical="center" shrinkToFit="1"/>
    </xf>
    <xf numFmtId="0" fontId="3" fillId="7" borderId="2" xfId="0" applyFont="1" applyFill="1" applyBorder="1" applyAlignment="1">
      <alignment horizontal="left" vertical="center" shrinkToFit="1"/>
    </xf>
    <xf numFmtId="0" fontId="3" fillId="7" borderId="9" xfId="0" applyFont="1" applyFill="1" applyBorder="1" applyAlignment="1">
      <alignment horizontal="left" vertical="center" shrinkToFit="1"/>
    </xf>
    <xf numFmtId="0" fontId="3" fillId="7" borderId="9" xfId="0" applyFont="1" applyFill="1" applyBorder="1" applyAlignment="1">
      <alignment horizontal="center" vertical="center" shrinkToFit="1"/>
    </xf>
    <xf numFmtId="0" fontId="3" fillId="8" borderId="9" xfId="0" applyFont="1" applyFill="1" applyBorder="1" applyAlignment="1">
      <alignment horizontal="center" vertical="center" shrinkToFit="1"/>
    </xf>
    <xf numFmtId="0" fontId="3" fillId="8" borderId="10" xfId="0" applyFont="1" applyFill="1" applyBorder="1" applyAlignment="1">
      <alignment horizontal="center" vertical="center" shrinkToFit="1"/>
    </xf>
    <xf numFmtId="0" fontId="3" fillId="8" borderId="11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7" borderId="33" xfId="0" applyFont="1" applyFill="1" applyBorder="1" applyAlignment="1">
      <alignment horizontal="center" vertical="center" shrinkToFit="1"/>
    </xf>
    <xf numFmtId="0" fontId="3" fillId="7" borderId="34" xfId="0" applyFont="1" applyFill="1" applyBorder="1" applyAlignment="1">
      <alignment horizontal="center" vertical="center" shrinkToFit="1"/>
    </xf>
    <xf numFmtId="0" fontId="3" fillId="7" borderId="32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10" borderId="0" xfId="0" applyFont="1" applyFill="1" applyBorder="1" applyAlignment="1">
      <alignment horizontal="center" vertical="center" shrinkToFit="1"/>
    </xf>
    <xf numFmtId="0" fontId="29" fillId="10" borderId="6" xfId="0" applyFont="1" applyFill="1" applyBorder="1" applyAlignment="1">
      <alignment horizontal="left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29" fillId="10" borderId="0" xfId="0" applyFont="1" applyFill="1" applyBorder="1" applyAlignment="1">
      <alignment vertical="center" shrinkToFit="1"/>
    </xf>
    <xf numFmtId="0" fontId="29" fillId="10" borderId="0" xfId="0" applyFont="1" applyFill="1" applyBorder="1" applyAlignment="1">
      <alignment horizontal="left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10" borderId="34" xfId="0" applyFont="1" applyFill="1" applyBorder="1" applyAlignment="1">
      <alignment horizontal="center" vertical="center" shrinkToFit="1"/>
    </xf>
    <xf numFmtId="0" fontId="3" fillId="10" borderId="7" xfId="0" applyFont="1" applyFill="1" applyBorder="1" applyAlignment="1">
      <alignment horizontal="center" vertical="center" shrinkToFit="1"/>
    </xf>
    <xf numFmtId="0" fontId="3" fillId="10" borderId="32" xfId="0" applyFont="1" applyFill="1" applyBorder="1" applyAlignment="1">
      <alignment horizontal="center" vertical="center" shrinkToFit="1"/>
    </xf>
    <xf numFmtId="0" fontId="3" fillId="10" borderId="30" xfId="0" applyFont="1" applyFill="1" applyBorder="1" applyAlignment="1">
      <alignment horizontal="center" vertical="center" shrinkToFit="1"/>
    </xf>
    <xf numFmtId="0" fontId="3" fillId="10" borderId="15" xfId="0" applyFont="1" applyFill="1" applyBorder="1" applyAlignment="1">
      <alignment horizontal="center" vertical="center" shrinkToFit="1"/>
    </xf>
    <xf numFmtId="0" fontId="3" fillId="10" borderId="12" xfId="0" applyFont="1" applyFill="1" applyBorder="1" applyAlignment="1">
      <alignment horizontal="center" vertical="center" shrinkToFit="1"/>
    </xf>
    <xf numFmtId="0" fontId="3" fillId="7" borderId="62" xfId="0" applyFont="1" applyFill="1" applyBorder="1" applyAlignment="1">
      <alignment horizontal="center" vertical="center" shrinkToFit="1"/>
    </xf>
    <xf numFmtId="0" fontId="3" fillId="7" borderId="63" xfId="0" applyFont="1" applyFill="1" applyBorder="1" applyAlignment="1">
      <alignment horizontal="center" vertical="center" shrinkToFit="1"/>
    </xf>
    <xf numFmtId="0" fontId="3" fillId="7" borderId="22" xfId="0" applyFont="1" applyFill="1" applyBorder="1" applyAlignment="1">
      <alignment horizontal="center" vertical="center" shrinkToFit="1"/>
    </xf>
    <xf numFmtId="0" fontId="3" fillId="8" borderId="4" xfId="0" applyFont="1" applyFill="1" applyBorder="1" applyAlignment="1">
      <alignment horizontal="center" vertical="center" shrinkToFit="1"/>
    </xf>
    <xf numFmtId="0" fontId="3" fillId="8" borderId="0" xfId="0" applyFont="1" applyFill="1" applyBorder="1" applyAlignment="1">
      <alignment horizontal="center" vertical="center" shrinkToFit="1"/>
    </xf>
    <xf numFmtId="0" fontId="3" fillId="8" borderId="19" xfId="0" applyFont="1" applyFill="1" applyBorder="1" applyAlignment="1">
      <alignment horizontal="center" vertical="center" shrinkToFit="1"/>
    </xf>
    <xf numFmtId="0" fontId="3" fillId="8" borderId="21" xfId="0" applyFont="1" applyFill="1" applyBorder="1" applyAlignment="1">
      <alignment horizontal="center" vertical="center" shrinkToFit="1"/>
    </xf>
    <xf numFmtId="0" fontId="3" fillId="8" borderId="3" xfId="0" applyFont="1" applyFill="1" applyBorder="1" applyAlignment="1">
      <alignment horizontal="center" vertical="center" shrinkToFit="1"/>
    </xf>
    <xf numFmtId="0" fontId="3" fillId="8" borderId="22" xfId="0" applyFont="1" applyFill="1" applyBorder="1" applyAlignment="1">
      <alignment horizontal="center" vertical="center" shrinkToFit="1"/>
    </xf>
    <xf numFmtId="0" fontId="3" fillId="8" borderId="12" xfId="0" applyFont="1" applyFill="1" applyBorder="1" applyAlignment="1">
      <alignment horizontal="center" vertical="center" shrinkToFit="1"/>
    </xf>
    <xf numFmtId="0" fontId="3" fillId="8" borderId="30" xfId="0" applyFont="1" applyFill="1" applyBorder="1" applyAlignment="1">
      <alignment horizontal="center" vertical="center" shrinkToFit="1"/>
    </xf>
    <xf numFmtId="0" fontId="41" fillId="9" borderId="0" xfId="0" applyFont="1" applyFill="1" applyBorder="1" applyAlignment="1">
      <alignment horizontal="center" vertical="center"/>
    </xf>
    <xf numFmtId="0" fontId="29" fillId="9" borderId="6" xfId="0" applyFont="1" applyFill="1" applyBorder="1" applyAlignment="1">
      <alignment horizontal="left" vertical="center" shrinkToFit="1"/>
    </xf>
    <xf numFmtId="0" fontId="29" fillId="9" borderId="0" xfId="0" applyFont="1" applyFill="1" applyBorder="1" applyAlignment="1">
      <alignment horizontal="left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7" borderId="35" xfId="0" applyFont="1" applyFill="1" applyBorder="1" applyAlignment="1">
      <alignment horizontal="center" vertical="center" shrinkToFit="1"/>
    </xf>
    <xf numFmtId="0" fontId="3" fillId="7" borderId="36" xfId="0" applyFont="1" applyFill="1" applyBorder="1" applyAlignment="1">
      <alignment horizontal="center" vertical="center" shrinkToFit="1"/>
    </xf>
    <xf numFmtId="0" fontId="3" fillId="7" borderId="37" xfId="0" applyFont="1" applyFill="1" applyBorder="1" applyAlignment="1">
      <alignment horizontal="center" vertical="center" shrinkToFit="1"/>
    </xf>
    <xf numFmtId="0" fontId="3" fillId="7" borderId="29" xfId="0" applyFont="1" applyFill="1" applyBorder="1" applyAlignment="1">
      <alignment horizontal="center" vertical="center" shrinkToFit="1"/>
    </xf>
    <xf numFmtId="0" fontId="3" fillId="7" borderId="28" xfId="0" applyFont="1" applyFill="1" applyBorder="1" applyAlignment="1">
      <alignment horizontal="center" vertical="center" shrinkToFit="1"/>
    </xf>
    <xf numFmtId="0" fontId="3" fillId="7" borderId="6" xfId="0" applyFont="1" applyFill="1" applyBorder="1" applyAlignment="1">
      <alignment horizontal="center" vertical="center" shrinkToFit="1"/>
    </xf>
    <xf numFmtId="0" fontId="3" fillId="7" borderId="20" xfId="0" applyFont="1" applyFill="1" applyBorder="1" applyAlignment="1">
      <alignment horizontal="center" vertical="center" shrinkToFit="1"/>
    </xf>
    <xf numFmtId="0" fontId="19" fillId="3" borderId="31" xfId="9" applyFont="1" applyFill="1" applyBorder="1" applyAlignment="1">
      <alignment horizontal="center" vertical="center"/>
    </xf>
    <xf numFmtId="0" fontId="19" fillId="3" borderId="36" xfId="9" applyFont="1" applyFill="1" applyBorder="1" applyAlignment="1">
      <alignment horizontal="center" vertical="center"/>
    </xf>
    <xf numFmtId="0" fontId="19" fillId="3" borderId="37" xfId="9" applyFont="1" applyFill="1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 shrinkToFit="1"/>
    </xf>
    <xf numFmtId="0" fontId="29" fillId="9" borderId="0" xfId="0" applyFont="1" applyFill="1" applyBorder="1" applyAlignment="1">
      <alignment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8" borderId="31" xfId="0" applyFont="1" applyFill="1" applyBorder="1" applyAlignment="1">
      <alignment horizontal="center" vertical="center" shrinkToFit="1"/>
    </xf>
    <xf numFmtId="0" fontId="3" fillId="8" borderId="36" xfId="0" applyFont="1" applyFill="1" applyBorder="1" applyAlignment="1">
      <alignment horizontal="center" vertical="center" shrinkToFit="1"/>
    </xf>
    <xf numFmtId="0" fontId="3" fillId="8" borderId="37" xfId="0" applyFont="1" applyFill="1" applyBorder="1" applyAlignment="1">
      <alignment horizontal="center" vertical="center" shrinkToFit="1"/>
    </xf>
    <xf numFmtId="0" fontId="3" fillId="7" borderId="31" xfId="0" applyNumberFormat="1" applyFont="1" applyFill="1" applyBorder="1" applyAlignment="1">
      <alignment horizontal="center" vertical="center" shrinkToFit="1"/>
    </xf>
    <xf numFmtId="0" fontId="3" fillId="7" borderId="36" xfId="0" applyNumberFormat="1" applyFont="1" applyFill="1" applyBorder="1" applyAlignment="1">
      <alignment horizontal="center" vertical="center" shrinkToFit="1"/>
    </xf>
    <xf numFmtId="0" fontId="3" fillId="18" borderId="2" xfId="0" applyFont="1" applyFill="1" applyBorder="1" applyAlignment="1">
      <alignment horizontal="center" vertical="center" shrinkToFit="1"/>
    </xf>
    <xf numFmtId="0" fontId="3" fillId="7" borderId="12" xfId="0" applyFont="1" applyFill="1" applyBorder="1" applyAlignment="1">
      <alignment horizontal="left" vertical="center" shrinkToFit="1"/>
    </xf>
    <xf numFmtId="0" fontId="3" fillId="7" borderId="13" xfId="0" applyFont="1" applyFill="1" applyBorder="1" applyAlignment="1">
      <alignment horizontal="left" vertical="center" shrinkToFit="1"/>
    </xf>
    <xf numFmtId="0" fontId="3" fillId="7" borderId="30" xfId="0" applyFont="1" applyFill="1" applyBorder="1" applyAlignment="1">
      <alignment horizontal="left" vertical="center" shrinkToFit="1"/>
    </xf>
    <xf numFmtId="0" fontId="3" fillId="7" borderId="4" xfId="0" applyFont="1" applyFill="1" applyBorder="1" applyAlignment="1">
      <alignment horizontal="left" vertical="center" shrinkToFit="1"/>
    </xf>
    <xf numFmtId="0" fontId="3" fillId="7" borderId="0" xfId="0" applyFont="1" applyFill="1" applyBorder="1" applyAlignment="1">
      <alignment horizontal="left" vertical="center" shrinkToFit="1"/>
    </xf>
    <xf numFmtId="0" fontId="3" fillId="7" borderId="19" xfId="0" applyFont="1" applyFill="1" applyBorder="1" applyAlignment="1">
      <alignment horizontal="left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7" borderId="2" xfId="0" applyNumberFormat="1" applyFont="1" applyFill="1" applyBorder="1" applyAlignment="1">
      <alignment horizontal="center" vertical="center" shrinkToFit="1"/>
    </xf>
    <xf numFmtId="0" fontId="3" fillId="7" borderId="9" xfId="0" applyNumberFormat="1" applyFont="1" applyFill="1" applyBorder="1" applyAlignment="1">
      <alignment horizontal="center" vertical="center" shrinkToFit="1"/>
    </xf>
    <xf numFmtId="0" fontId="3" fillId="10" borderId="17" xfId="0" applyFont="1" applyFill="1" applyBorder="1" applyAlignment="1">
      <alignment horizontal="center" vertical="center" shrinkToFit="1"/>
    </xf>
    <xf numFmtId="0" fontId="3" fillId="10" borderId="23" xfId="0" applyFont="1" applyFill="1" applyBorder="1" applyAlignment="1">
      <alignment horizontal="center" vertical="center" shrinkToFit="1"/>
    </xf>
    <xf numFmtId="0" fontId="3" fillId="10" borderId="1" xfId="0" applyFont="1" applyFill="1" applyBorder="1" applyAlignment="1">
      <alignment horizontal="center" vertical="center" shrinkToFit="1"/>
    </xf>
    <xf numFmtId="0" fontId="3" fillId="9" borderId="17" xfId="0" applyFont="1" applyFill="1" applyBorder="1" applyAlignment="1">
      <alignment horizontal="center" vertical="center" shrinkToFit="1"/>
    </xf>
    <xf numFmtId="0" fontId="3" fillId="9" borderId="23" xfId="0" applyFont="1" applyFill="1" applyBorder="1" applyAlignment="1">
      <alignment horizontal="center" vertical="center" shrinkToFit="1"/>
    </xf>
    <xf numFmtId="0" fontId="3" fillId="9" borderId="0" xfId="0" applyFont="1" applyFill="1" applyBorder="1" applyAlignment="1">
      <alignment horizontal="center" vertical="center" shrinkToFit="1"/>
    </xf>
    <xf numFmtId="0" fontId="3" fillId="9" borderId="1" xfId="0" applyFont="1" applyFill="1" applyBorder="1" applyAlignment="1">
      <alignment horizontal="center" vertical="center" shrinkToFit="1"/>
    </xf>
    <xf numFmtId="0" fontId="3" fillId="9" borderId="34" xfId="0" applyFont="1" applyFill="1" applyBorder="1" applyAlignment="1">
      <alignment horizontal="center" vertical="center" shrinkToFit="1"/>
    </xf>
    <xf numFmtId="0" fontId="3" fillId="9" borderId="7" xfId="0" applyFont="1" applyFill="1" applyBorder="1" applyAlignment="1">
      <alignment horizontal="center" vertical="center" shrinkToFit="1"/>
    </xf>
    <xf numFmtId="0" fontId="3" fillId="9" borderId="32" xfId="0" applyFont="1" applyFill="1" applyBorder="1" applyAlignment="1">
      <alignment horizontal="center" vertical="center" shrinkToFit="1"/>
    </xf>
    <xf numFmtId="0" fontId="3" fillId="9" borderId="30" xfId="0" applyFont="1" applyFill="1" applyBorder="1" applyAlignment="1">
      <alignment horizontal="center" vertical="center" shrinkToFit="1"/>
    </xf>
    <xf numFmtId="0" fontId="3" fillId="9" borderId="15" xfId="0" applyFont="1" applyFill="1" applyBorder="1" applyAlignment="1">
      <alignment horizontal="center" vertical="center" shrinkToFit="1"/>
    </xf>
    <xf numFmtId="0" fontId="3" fillId="9" borderId="12" xfId="0" applyFont="1" applyFill="1" applyBorder="1" applyAlignment="1">
      <alignment horizontal="center" vertical="center" shrinkToFit="1"/>
    </xf>
    <xf numFmtId="0" fontId="3" fillId="7" borderId="31" xfId="0" applyNumberFormat="1" applyFont="1" applyFill="1" applyBorder="1" applyAlignment="1">
      <alignment horizontal="left" vertical="center" shrinkToFit="1"/>
    </xf>
    <xf numFmtId="0" fontId="3" fillId="7" borderId="36" xfId="0" applyNumberFormat="1" applyFont="1" applyFill="1" applyBorder="1" applyAlignment="1">
      <alignment horizontal="left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7" borderId="11" xfId="0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176" fontId="3" fillId="7" borderId="5" xfId="0" applyNumberFormat="1" applyFont="1" applyFill="1" applyBorder="1" applyAlignment="1">
      <alignment horizontal="center" vertical="center" shrinkToFit="1"/>
    </xf>
    <xf numFmtId="176" fontId="3" fillId="7" borderId="6" xfId="0" applyNumberFormat="1" applyFont="1" applyFill="1" applyBorder="1" applyAlignment="1">
      <alignment horizontal="center" vertical="center" shrinkToFit="1"/>
    </xf>
    <xf numFmtId="176" fontId="3" fillId="7" borderId="20" xfId="0" applyNumberFormat="1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80" fontId="3" fillId="7" borderId="5" xfId="0" applyNumberFormat="1" applyFont="1" applyFill="1" applyBorder="1" applyAlignment="1">
      <alignment horizontal="center" vertical="center" shrinkToFit="1"/>
    </xf>
    <xf numFmtId="180" fontId="3" fillId="7" borderId="6" xfId="0" applyNumberFormat="1" applyFont="1" applyFill="1" applyBorder="1" applyAlignment="1">
      <alignment horizontal="center" vertical="center" shrinkToFit="1"/>
    </xf>
    <xf numFmtId="180" fontId="3" fillId="7" borderId="20" xfId="0" applyNumberFormat="1" applyFont="1" applyFill="1" applyBorder="1" applyAlignment="1">
      <alignment horizontal="center" vertical="center" shrinkToFit="1"/>
    </xf>
    <xf numFmtId="177" fontId="3" fillId="7" borderId="5" xfId="0" applyNumberFormat="1" applyFont="1" applyFill="1" applyBorder="1" applyAlignment="1">
      <alignment horizontal="center" vertical="center" shrinkToFit="1"/>
    </xf>
    <xf numFmtId="177" fontId="3" fillId="7" borderId="6" xfId="0" applyNumberFormat="1" applyFont="1" applyFill="1" applyBorder="1" applyAlignment="1">
      <alignment horizontal="center" vertical="center" shrinkToFit="1"/>
    </xf>
    <xf numFmtId="177" fontId="3" fillId="7" borderId="20" xfId="0" applyNumberFormat="1" applyFont="1" applyFill="1" applyBorder="1" applyAlignment="1">
      <alignment horizontal="center" vertical="center" shrinkToFit="1"/>
    </xf>
    <xf numFmtId="0" fontId="3" fillId="8" borderId="5" xfId="0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center" vertical="center"/>
    </xf>
    <xf numFmtId="0" fontId="3" fillId="7" borderId="67" xfId="0" applyFont="1" applyFill="1" applyBorder="1" applyAlignment="1">
      <alignment horizontal="center" vertical="center" shrinkToFit="1"/>
    </xf>
    <xf numFmtId="0" fontId="3" fillId="7" borderId="66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 shrinkToFit="1"/>
    </xf>
    <xf numFmtId="0" fontId="3" fillId="0" borderId="74" xfId="0" applyFont="1" applyFill="1" applyBorder="1" applyAlignment="1">
      <alignment horizontal="center" vertical="center"/>
    </xf>
    <xf numFmtId="0" fontId="3" fillId="0" borderId="68" xfId="0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7" borderId="75" xfId="0" applyFont="1" applyFill="1" applyBorder="1" applyAlignment="1">
      <alignment horizontal="center" vertical="center" shrinkToFit="1"/>
    </xf>
    <xf numFmtId="0" fontId="3" fillId="7" borderId="68" xfId="0" applyFont="1" applyFill="1" applyBorder="1" applyAlignment="1">
      <alignment horizontal="center" vertical="center" shrinkToFit="1"/>
    </xf>
    <xf numFmtId="0" fontId="3" fillId="7" borderId="59" xfId="0" applyFont="1" applyFill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23" fillId="3" borderId="31" xfId="9" applyFont="1" applyFill="1" applyBorder="1" applyAlignment="1">
      <alignment horizontal="center" vertical="center"/>
    </xf>
    <xf numFmtId="0" fontId="23" fillId="3" borderId="36" xfId="9" applyFont="1" applyFill="1" applyBorder="1" applyAlignment="1">
      <alignment horizontal="center" vertical="center"/>
    </xf>
    <xf numFmtId="0" fontId="23" fillId="3" borderId="37" xfId="9" applyFont="1" applyFill="1" applyBorder="1" applyAlignment="1">
      <alignment horizontal="center" vertical="center"/>
    </xf>
    <xf numFmtId="14" fontId="3" fillId="7" borderId="5" xfId="0" applyNumberFormat="1" applyFont="1" applyFill="1" applyBorder="1" applyAlignment="1">
      <alignment horizontal="center" vertical="center"/>
    </xf>
    <xf numFmtId="14" fontId="3" fillId="7" borderId="6" xfId="0" applyNumberFormat="1" applyFont="1" applyFill="1" applyBorder="1" applyAlignment="1">
      <alignment horizontal="center" vertical="center"/>
    </xf>
    <xf numFmtId="14" fontId="3" fillId="7" borderId="20" xfId="0" applyNumberFormat="1" applyFont="1" applyFill="1" applyBorder="1" applyAlignment="1">
      <alignment horizontal="center" vertical="center"/>
    </xf>
    <xf numFmtId="0" fontId="3" fillId="0" borderId="8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55" fillId="0" borderId="2" xfId="0" applyFont="1" applyFill="1" applyBorder="1" applyAlignment="1">
      <alignment horizontal="center" vertical="center" shrinkToFit="1"/>
    </xf>
    <xf numFmtId="0" fontId="57" fillId="0" borderId="13" xfId="0" applyFont="1" applyFill="1" applyBorder="1" applyAlignment="1">
      <alignment horizontal="center" vertical="center" shrinkToFit="1"/>
    </xf>
    <xf numFmtId="0" fontId="57" fillId="0" borderId="0" xfId="0" applyFont="1" applyFill="1" applyBorder="1" applyAlignment="1">
      <alignment horizontal="center" vertical="center" shrinkToFit="1"/>
    </xf>
    <xf numFmtId="0" fontId="49" fillId="3" borderId="12" xfId="9" applyFont="1" applyFill="1" applyBorder="1" applyAlignment="1">
      <alignment horizontal="center" vertical="center"/>
    </xf>
    <xf numFmtId="0" fontId="49" fillId="3" borderId="13" xfId="9" applyFont="1" applyFill="1" applyBorder="1" applyAlignment="1">
      <alignment horizontal="center" vertical="center"/>
    </xf>
    <xf numFmtId="0" fontId="49" fillId="3" borderId="30" xfId="9" applyFont="1" applyFill="1" applyBorder="1" applyAlignment="1">
      <alignment horizontal="center" vertical="center"/>
    </xf>
    <xf numFmtId="0" fontId="53" fillId="6" borderId="0" xfId="0" applyFont="1" applyFill="1" applyAlignment="1">
      <alignment horizontal="center" vertical="center" wrapText="1"/>
    </xf>
    <xf numFmtId="0" fontId="50" fillId="7" borderId="78" xfId="0" applyFont="1" applyFill="1" applyBorder="1" applyAlignment="1">
      <alignment horizontal="left" vertical="top" wrapText="1"/>
    </xf>
    <xf numFmtId="0" fontId="50" fillId="7" borderId="79" xfId="0" applyFont="1" applyFill="1" applyBorder="1" applyAlignment="1">
      <alignment horizontal="left" vertical="top" wrapText="1"/>
    </xf>
    <xf numFmtId="0" fontId="50" fillId="7" borderId="80" xfId="0" applyFont="1" applyFill="1" applyBorder="1" applyAlignment="1">
      <alignment horizontal="left" vertical="top" wrapText="1"/>
    </xf>
    <xf numFmtId="0" fontId="55" fillId="0" borderId="40" xfId="0" applyFont="1" applyFill="1" applyBorder="1" applyAlignment="1">
      <alignment horizontal="center" vertical="center" shrinkToFit="1"/>
    </xf>
    <xf numFmtId="0" fontId="19" fillId="0" borderId="0" xfId="9" applyFill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3" fillId="0" borderId="74" xfId="0" applyFont="1" applyFill="1" applyBorder="1" applyAlignment="1">
      <alignment horizontal="center" vertical="center" shrinkToFit="1"/>
    </xf>
    <xf numFmtId="0" fontId="3" fillId="0" borderId="68" xfId="0" applyFont="1" applyFill="1" applyBorder="1" applyAlignment="1">
      <alignment horizontal="center" vertical="center" shrinkToFit="1"/>
    </xf>
    <xf numFmtId="0" fontId="3" fillId="0" borderId="88" xfId="0" applyFont="1" applyFill="1" applyBorder="1" applyAlignment="1">
      <alignment horizontal="center" vertical="center" shrinkToFit="1"/>
    </xf>
    <xf numFmtId="0" fontId="3" fillId="0" borderId="75" xfId="0" applyFont="1" applyFill="1" applyBorder="1" applyAlignment="1">
      <alignment horizontal="center" vertical="center" shrinkToFit="1"/>
    </xf>
    <xf numFmtId="0" fontId="3" fillId="0" borderId="59" xfId="0" applyFont="1" applyFill="1" applyBorder="1" applyAlignment="1">
      <alignment horizontal="center" vertical="center" shrinkToFit="1"/>
    </xf>
    <xf numFmtId="176" fontId="3" fillId="0" borderId="74" xfId="0" applyNumberFormat="1" applyFont="1" applyFill="1" applyBorder="1" applyAlignment="1">
      <alignment horizontal="center" vertical="center" shrinkToFit="1"/>
    </xf>
    <xf numFmtId="176" fontId="3" fillId="0" borderId="68" xfId="0" applyNumberFormat="1" applyFont="1" applyFill="1" applyBorder="1" applyAlignment="1">
      <alignment horizontal="center" vertical="center" shrinkToFit="1"/>
    </xf>
    <xf numFmtId="176" fontId="3" fillId="0" borderId="59" xfId="0" applyNumberFormat="1" applyFont="1" applyFill="1" applyBorder="1" applyAlignment="1">
      <alignment horizontal="center" vertical="center" shrinkToFit="1"/>
    </xf>
    <xf numFmtId="0" fontId="3" fillId="0" borderId="76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shrinkToFit="1"/>
    </xf>
    <xf numFmtId="0" fontId="3" fillId="0" borderId="71" xfId="0" applyFont="1" applyFill="1" applyBorder="1" applyAlignment="1">
      <alignment horizontal="center" vertical="center" shrinkToFit="1"/>
    </xf>
    <xf numFmtId="0" fontId="3" fillId="0" borderId="70" xfId="0" applyFont="1" applyFill="1" applyBorder="1" applyAlignment="1">
      <alignment horizontal="center" vertical="center" shrinkToFit="1"/>
    </xf>
    <xf numFmtId="176" fontId="3" fillId="0" borderId="21" xfId="0" applyNumberFormat="1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 shrinkToFit="1"/>
    </xf>
    <xf numFmtId="176" fontId="3" fillId="0" borderId="22" xfId="0" applyNumberFormat="1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 shrinkToFit="1"/>
    </xf>
    <xf numFmtId="0" fontId="3" fillId="0" borderId="36" xfId="0" applyFont="1" applyFill="1" applyBorder="1" applyAlignment="1">
      <alignment horizontal="center" vertical="center" shrinkToFit="1"/>
    </xf>
    <xf numFmtId="0" fontId="3" fillId="0" borderId="72" xfId="0" applyFont="1" applyFill="1" applyBorder="1" applyAlignment="1">
      <alignment horizontal="center" vertical="center" shrinkToFit="1"/>
    </xf>
    <xf numFmtId="0" fontId="3" fillId="0" borderId="73" xfId="0" applyFont="1" applyFill="1" applyBorder="1" applyAlignment="1">
      <alignment horizontal="center" vertical="center" shrinkToFit="1"/>
    </xf>
    <xf numFmtId="0" fontId="3" fillId="0" borderId="37" xfId="0" applyFont="1" applyFill="1" applyBorder="1" applyAlignment="1">
      <alignment horizontal="center" vertical="center" shrinkToFit="1"/>
    </xf>
    <xf numFmtId="176" fontId="3" fillId="0" borderId="31" xfId="0" applyNumberFormat="1" applyFont="1" applyFill="1" applyBorder="1" applyAlignment="1">
      <alignment horizontal="center" vertical="center" shrinkToFit="1"/>
    </xf>
    <xf numFmtId="176" fontId="3" fillId="0" borderId="36" xfId="0" applyNumberFormat="1" applyFont="1" applyFill="1" applyBorder="1" applyAlignment="1">
      <alignment horizontal="center" vertical="center" shrinkToFit="1"/>
    </xf>
    <xf numFmtId="176" fontId="3" fillId="0" borderId="37" xfId="0" applyNumberFormat="1" applyFont="1" applyFill="1" applyBorder="1" applyAlignment="1">
      <alignment horizontal="center" vertical="center" shrinkToFit="1"/>
    </xf>
    <xf numFmtId="0" fontId="3" fillId="0" borderId="36" xfId="0" applyFont="1" applyFill="1" applyBorder="1" applyAlignment="1">
      <alignment horizontal="center" vertical="center"/>
    </xf>
    <xf numFmtId="0" fontId="3" fillId="0" borderId="85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 shrinkToFit="1"/>
    </xf>
    <xf numFmtId="0" fontId="3" fillId="0" borderId="53" xfId="0" applyFont="1" applyFill="1" applyBorder="1" applyAlignment="1">
      <alignment horizontal="center" vertical="center" shrinkToFit="1"/>
    </xf>
    <xf numFmtId="0" fontId="3" fillId="0" borderId="86" xfId="0" applyFont="1" applyFill="1" applyBorder="1" applyAlignment="1">
      <alignment horizontal="center" vertical="center" shrinkToFit="1"/>
    </xf>
    <xf numFmtId="0" fontId="3" fillId="0" borderId="87" xfId="0" applyFont="1" applyFill="1" applyBorder="1" applyAlignment="1">
      <alignment horizontal="center" vertical="center" shrinkToFit="1"/>
    </xf>
    <xf numFmtId="0" fontId="3" fillId="0" borderId="47" xfId="0" applyFont="1" applyFill="1" applyBorder="1" applyAlignment="1">
      <alignment horizontal="center" vertical="center" shrinkToFit="1"/>
    </xf>
    <xf numFmtId="176" fontId="3" fillId="0" borderId="52" xfId="0" applyNumberFormat="1" applyFont="1" applyFill="1" applyBorder="1" applyAlignment="1">
      <alignment horizontal="center" vertical="center" shrinkToFit="1"/>
    </xf>
    <xf numFmtId="176" fontId="3" fillId="0" borderId="53" xfId="0" applyNumberFormat="1" applyFont="1" applyFill="1" applyBorder="1" applyAlignment="1">
      <alignment horizontal="center" vertical="center" shrinkToFit="1"/>
    </xf>
    <xf numFmtId="176" fontId="3" fillId="0" borderId="47" xfId="0" applyNumberFormat="1" applyFont="1" applyFill="1" applyBorder="1" applyAlignment="1">
      <alignment horizontal="center" vertical="center" shrinkToFit="1"/>
    </xf>
    <xf numFmtId="0" fontId="3" fillId="0" borderId="53" xfId="0" applyFont="1" applyFill="1" applyBorder="1" applyAlignment="1">
      <alignment horizontal="center" vertical="center"/>
    </xf>
    <xf numFmtId="0" fontId="3" fillId="0" borderId="82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 shrinkToFit="1"/>
    </xf>
    <xf numFmtId="179" fontId="30" fillId="0" borderId="0" xfId="0" applyNumberFormat="1" applyFont="1" applyBorder="1" applyAlignment="1">
      <alignment horizontal="center" vertical="center" shrinkToFit="1"/>
    </xf>
    <xf numFmtId="0" fontId="31" fillId="0" borderId="13" xfId="0" applyFont="1" applyBorder="1" applyAlignment="1">
      <alignment horizontal="center" vertical="center" shrinkToFit="1"/>
    </xf>
    <xf numFmtId="0" fontId="31" fillId="0" borderId="12" xfId="0" applyFont="1" applyBorder="1" applyAlignment="1">
      <alignment horizontal="center" vertical="center" shrinkToFit="1"/>
    </xf>
    <xf numFmtId="0" fontId="30" fillId="0" borderId="21" xfId="0" applyFont="1" applyBorder="1" applyAlignment="1">
      <alignment horizontal="center" vertical="center" shrinkToFit="1"/>
    </xf>
    <xf numFmtId="0" fontId="30" fillId="0" borderId="3" xfId="0" applyFont="1" applyBorder="1" applyAlignment="1">
      <alignment horizontal="center" vertical="center" shrinkToFit="1"/>
    </xf>
    <xf numFmtId="0" fontId="31" fillId="0" borderId="30" xfId="0" applyFont="1" applyBorder="1" applyAlignment="1">
      <alignment horizontal="center" vertical="center" shrinkToFit="1"/>
    </xf>
    <xf numFmtId="0" fontId="30" fillId="0" borderId="22" xfId="0" applyFont="1" applyBorder="1" applyAlignment="1">
      <alignment horizontal="center" vertical="center" shrinkToFit="1"/>
    </xf>
    <xf numFmtId="0" fontId="36" fillId="3" borderId="31" xfId="9" applyFont="1" applyFill="1" applyBorder="1" applyAlignment="1">
      <alignment horizontal="center" vertical="center"/>
    </xf>
    <xf numFmtId="0" fontId="36" fillId="3" borderId="36" xfId="9" applyFont="1" applyFill="1" applyBorder="1" applyAlignment="1">
      <alignment horizontal="center" vertical="center"/>
    </xf>
    <xf numFmtId="0" fontId="36" fillId="3" borderId="37" xfId="9" applyFont="1" applyFill="1" applyBorder="1" applyAlignment="1">
      <alignment horizontal="center" vertical="center"/>
    </xf>
    <xf numFmtId="0" fontId="30" fillId="0" borderId="0" xfId="0" applyFont="1" applyAlignment="1">
      <alignment horizontal="left" vertical="center" shrinkToFit="1"/>
    </xf>
    <xf numFmtId="0" fontId="34" fillId="0" borderId="0" xfId="0" applyFont="1" applyAlignment="1">
      <alignment horizontal="center" vertical="center" shrinkToFit="1"/>
    </xf>
    <xf numFmtId="0" fontId="30" fillId="0" borderId="31" xfId="0" applyFont="1" applyBorder="1" applyAlignment="1">
      <alignment horizontal="center" vertical="center" shrinkToFit="1"/>
    </xf>
    <xf numFmtId="0" fontId="30" fillId="0" borderId="36" xfId="0" applyFont="1" applyBorder="1" applyAlignment="1">
      <alignment horizontal="center" vertical="center" shrinkToFit="1"/>
    </xf>
    <xf numFmtId="0" fontId="30" fillId="0" borderId="37" xfId="0" applyFont="1" applyBorder="1" applyAlignment="1">
      <alignment horizontal="center" vertical="center" shrinkToFit="1"/>
    </xf>
    <xf numFmtId="0" fontId="30" fillId="0" borderId="31" xfId="0" applyFont="1" applyBorder="1" applyAlignment="1">
      <alignment horizontal="right" vertical="center" shrinkToFit="1"/>
    </xf>
    <xf numFmtId="0" fontId="30" fillId="0" borderId="36" xfId="0" applyFont="1" applyBorder="1" applyAlignment="1">
      <alignment horizontal="right" vertical="center" shrinkToFit="1"/>
    </xf>
    <xf numFmtId="0" fontId="30" fillId="0" borderId="36" xfId="0" applyFont="1" applyBorder="1" applyAlignment="1">
      <alignment horizontal="left" vertical="center" shrinkToFit="1"/>
    </xf>
    <xf numFmtId="0" fontId="30" fillId="0" borderId="37" xfId="0" applyFont="1" applyBorder="1" applyAlignment="1">
      <alignment horizontal="left" vertical="center" shrinkToFit="1"/>
    </xf>
    <xf numFmtId="0" fontId="30" fillId="0" borderId="0" xfId="0" applyFont="1" applyBorder="1" applyAlignment="1">
      <alignment horizontal="right" vertical="center" shrinkToFit="1"/>
    </xf>
    <xf numFmtId="0" fontId="30" fillId="0" borderId="0" xfId="0" applyFont="1" applyBorder="1" applyAlignment="1">
      <alignment horizontal="left" vertical="center" shrinkToFit="1"/>
    </xf>
    <xf numFmtId="0" fontId="30" fillId="0" borderId="12" xfId="0" applyFont="1" applyBorder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40" xfId="0" applyFont="1" applyBorder="1" applyAlignment="1">
      <alignment horizontal="center" vertical="center" shrinkToFit="1"/>
    </xf>
    <xf numFmtId="31" fontId="30" fillId="0" borderId="40" xfId="0" applyNumberFormat="1" applyFont="1" applyBorder="1" applyAlignment="1">
      <alignment horizontal="center" vertical="center" shrinkToFit="1"/>
    </xf>
    <xf numFmtId="0" fontId="30" fillId="0" borderId="3" xfId="0" applyFont="1" applyBorder="1" applyAlignment="1">
      <alignment horizontal="left" vertical="center" shrinkToFit="1"/>
    </xf>
    <xf numFmtId="0" fontId="31" fillId="0" borderId="15" xfId="0" applyFont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 shrinkToFit="1"/>
    </xf>
    <xf numFmtId="0" fontId="30" fillId="0" borderId="15" xfId="0" applyFont="1" applyBorder="1" applyAlignment="1">
      <alignment horizontal="center" vertical="center" shrinkToFit="1"/>
    </xf>
    <xf numFmtId="0" fontId="30" fillId="0" borderId="12" xfId="0" applyFont="1" applyFill="1" applyBorder="1" applyAlignment="1">
      <alignment horizontal="center" vertical="center" shrinkToFit="1"/>
    </xf>
    <xf numFmtId="0" fontId="30" fillId="0" borderId="13" xfId="0" applyFont="1" applyFill="1" applyBorder="1" applyAlignment="1">
      <alignment horizontal="center" vertical="center" shrinkToFit="1"/>
    </xf>
    <xf numFmtId="0" fontId="30" fillId="0" borderId="30" xfId="0" applyFont="1" applyFill="1" applyBorder="1" applyAlignment="1">
      <alignment horizontal="center" vertical="center" shrinkToFit="1"/>
    </xf>
    <xf numFmtId="0" fontId="30" fillId="0" borderId="21" xfId="0" applyFont="1" applyFill="1" applyBorder="1" applyAlignment="1">
      <alignment horizontal="center" vertical="center" shrinkToFit="1"/>
    </xf>
    <xf numFmtId="0" fontId="30" fillId="0" borderId="3" xfId="0" applyFont="1" applyFill="1" applyBorder="1" applyAlignment="1">
      <alignment horizontal="center" vertical="center" shrinkToFit="1"/>
    </xf>
    <xf numFmtId="0" fontId="30" fillId="0" borderId="22" xfId="0" applyFont="1" applyFill="1" applyBorder="1" applyAlignment="1">
      <alignment horizontal="center" vertical="center" shrinkToFit="1"/>
    </xf>
    <xf numFmtId="179" fontId="30" fillId="0" borderId="2" xfId="0" applyNumberFormat="1" applyFont="1" applyBorder="1" applyAlignment="1">
      <alignment horizontal="center" vertical="center" shrinkToFit="1"/>
    </xf>
    <xf numFmtId="0" fontId="30" fillId="0" borderId="40" xfId="0" applyNumberFormat="1" applyFont="1" applyBorder="1" applyAlignment="1">
      <alignment horizontal="center" vertical="center" shrinkToFit="1"/>
    </xf>
    <xf numFmtId="31" fontId="30" fillId="0" borderId="15" xfId="0" applyNumberFormat="1" applyFont="1" applyBorder="1" applyAlignment="1">
      <alignment horizontal="center" vertical="center" shrinkToFit="1"/>
    </xf>
    <xf numFmtId="179" fontId="30" fillId="0" borderId="13" xfId="0" applyNumberFormat="1" applyFont="1" applyBorder="1" applyAlignment="1">
      <alignment horizontal="center" vertical="center" shrinkToFit="1"/>
    </xf>
    <xf numFmtId="0" fontId="30" fillId="0" borderId="0" xfId="0" applyNumberFormat="1" applyFont="1" applyBorder="1" applyAlignment="1">
      <alignment horizontal="center" vertical="center" shrinkToFit="1"/>
    </xf>
    <xf numFmtId="0" fontId="30" fillId="0" borderId="0" xfId="0" applyFont="1" applyBorder="1" applyAlignment="1">
      <alignment horizontal="center" vertical="center" shrinkToFit="1"/>
    </xf>
    <xf numFmtId="31" fontId="30" fillId="0" borderId="0" xfId="0" applyNumberFormat="1" applyFont="1" applyBorder="1" applyAlignment="1">
      <alignment horizontal="center" vertical="center" shrinkToFit="1"/>
    </xf>
    <xf numFmtId="0" fontId="30" fillId="0" borderId="13" xfId="0" applyFont="1" applyBorder="1" applyAlignment="1">
      <alignment horizontal="center" vertical="center" shrinkToFit="1"/>
    </xf>
    <xf numFmtId="31" fontId="30" fillId="0" borderId="13" xfId="0" applyNumberFormat="1" applyFont="1" applyBorder="1" applyAlignment="1">
      <alignment horizontal="center" vertical="center" shrinkToFit="1"/>
    </xf>
    <xf numFmtId="0" fontId="30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 vertical="center"/>
    </xf>
    <xf numFmtId="0" fontId="30" fillId="0" borderId="0" xfId="0" applyFont="1" applyAlignment="1">
      <alignment horizontal="right" vertical="center"/>
    </xf>
    <xf numFmtId="0" fontId="30" fillId="0" borderId="12" xfId="0" applyFont="1" applyBorder="1" applyAlignment="1">
      <alignment horizontal="center" vertical="center" shrinkToFit="1"/>
    </xf>
    <xf numFmtId="0" fontId="30" fillId="0" borderId="30" xfId="0" applyFont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 shrinkToFit="1"/>
    </xf>
    <xf numFmtId="0" fontId="0" fillId="0" borderId="31" xfId="4" applyFont="1" applyBorder="1" applyAlignment="1">
      <alignment horizontal="center" vertical="center" shrinkToFit="1"/>
    </xf>
    <xf numFmtId="0" fontId="0" fillId="0" borderId="36" xfId="4" applyFont="1" applyBorder="1" applyAlignment="1">
      <alignment horizontal="center" vertical="center" shrinkToFit="1"/>
    </xf>
    <xf numFmtId="0" fontId="0" fillId="0" borderId="7" xfId="4" applyFont="1" applyBorder="1" applyAlignment="1">
      <alignment horizontal="center" vertical="center"/>
    </xf>
    <xf numFmtId="0" fontId="1" fillId="0" borderId="7" xfId="4" applyFont="1" applyBorder="1" applyAlignment="1">
      <alignment horizontal="center" vertical="center"/>
    </xf>
    <xf numFmtId="0" fontId="0" fillId="0" borderId="42" xfId="4" applyFont="1" applyFill="1" applyBorder="1" applyAlignment="1">
      <alignment horizontal="center" vertical="center" shrinkToFit="1"/>
    </xf>
    <xf numFmtId="0" fontId="1" fillId="0" borderId="7" xfId="4" applyFont="1" applyFill="1" applyBorder="1" applyAlignment="1">
      <alignment horizontal="center" vertical="center" shrinkToFit="1"/>
    </xf>
    <xf numFmtId="0" fontId="1" fillId="0" borderId="32" xfId="4" applyFont="1" applyFill="1" applyBorder="1" applyAlignment="1">
      <alignment horizontal="center" vertical="center" shrinkToFit="1"/>
    </xf>
    <xf numFmtId="0" fontId="1" fillId="0" borderId="42" xfId="4" applyFont="1" applyFill="1" applyBorder="1" applyAlignment="1">
      <alignment horizontal="center" vertical="center" shrinkToFit="1"/>
    </xf>
    <xf numFmtId="0" fontId="1" fillId="0" borderId="45" xfId="4" applyFont="1" applyFill="1" applyBorder="1" applyAlignment="1">
      <alignment horizontal="center" vertical="center" shrinkToFit="1"/>
    </xf>
    <xf numFmtId="0" fontId="1" fillId="0" borderId="33" xfId="4" applyFont="1" applyFill="1" applyBorder="1" applyAlignment="1">
      <alignment horizontal="center" vertical="center" shrinkToFit="1"/>
    </xf>
    <xf numFmtId="0" fontId="1" fillId="0" borderId="38" xfId="4" applyFont="1" applyFill="1" applyBorder="1" applyAlignment="1">
      <alignment horizontal="center" vertical="center" shrinkToFit="1"/>
    </xf>
    <xf numFmtId="0" fontId="0" fillId="0" borderId="45" xfId="4" applyFont="1" applyBorder="1" applyAlignment="1">
      <alignment horizontal="center" vertical="center"/>
    </xf>
    <xf numFmtId="0" fontId="0" fillId="0" borderId="33" xfId="4" applyFont="1" applyBorder="1" applyAlignment="1">
      <alignment horizontal="center" vertical="center"/>
    </xf>
    <xf numFmtId="0" fontId="0" fillId="0" borderId="38" xfId="4" applyFont="1" applyBorder="1" applyAlignment="1">
      <alignment horizontal="center" vertical="center"/>
    </xf>
    <xf numFmtId="0" fontId="0" fillId="0" borderId="32" xfId="4" applyFont="1" applyBorder="1" applyAlignment="1">
      <alignment horizontal="center" vertical="center"/>
    </xf>
    <xf numFmtId="0" fontId="37" fillId="0" borderId="0" xfId="9" applyFont="1" applyFill="1" applyAlignment="1">
      <alignment horizontal="center" vertical="center"/>
    </xf>
    <xf numFmtId="0" fontId="0" fillId="0" borderId="35" xfId="4" applyFont="1" applyFill="1" applyBorder="1" applyAlignment="1">
      <alignment horizontal="center" vertical="center" shrinkToFit="1"/>
    </xf>
    <xf numFmtId="0" fontId="1" fillId="0" borderId="36" xfId="4" applyFont="1" applyFill="1" applyBorder="1" applyAlignment="1">
      <alignment horizontal="center" vertical="center" shrinkToFit="1"/>
    </xf>
    <xf numFmtId="0" fontId="1" fillId="0" borderId="31" xfId="4" applyFont="1" applyFill="1" applyBorder="1" applyAlignment="1">
      <alignment horizontal="center" vertical="center" shrinkToFit="1"/>
    </xf>
    <xf numFmtId="0" fontId="1" fillId="0" borderId="85" xfId="4" applyFont="1" applyFill="1" applyBorder="1" applyAlignment="1">
      <alignment horizontal="center" vertical="center" shrinkToFit="1"/>
    </xf>
    <xf numFmtId="0" fontId="1" fillId="0" borderId="26" xfId="4" applyFont="1" applyFill="1" applyBorder="1" applyAlignment="1">
      <alignment horizontal="center" vertical="center" shrinkToFit="1"/>
    </xf>
    <xf numFmtId="0" fontId="1" fillId="0" borderId="17" xfId="4" applyFont="1" applyFill="1" applyBorder="1" applyAlignment="1">
      <alignment horizontal="center" vertical="center" shrinkToFit="1"/>
    </xf>
    <xf numFmtId="0" fontId="1" fillId="0" borderId="8" xfId="4" applyFont="1" applyFill="1" applyBorder="1" applyAlignment="1">
      <alignment horizontal="center" vertical="center" shrinkToFit="1"/>
    </xf>
    <xf numFmtId="0" fontId="13" fillId="2" borderId="32" xfId="1" applyFont="1" applyFill="1" applyBorder="1" applyAlignment="1">
      <alignment horizontal="center" vertical="center" shrinkToFit="1"/>
    </xf>
    <xf numFmtId="0" fontId="13" fillId="2" borderId="33" xfId="1" applyFont="1" applyFill="1" applyBorder="1" applyAlignment="1">
      <alignment horizontal="center" vertical="center" shrinkToFit="1"/>
    </xf>
    <xf numFmtId="0" fontId="13" fillId="2" borderId="34" xfId="1" applyFont="1" applyFill="1" applyBorder="1" applyAlignment="1">
      <alignment horizontal="center" vertical="center" shrinkToFit="1"/>
    </xf>
    <xf numFmtId="0" fontId="24" fillId="0" borderId="6" xfId="9" applyFont="1" applyBorder="1" applyAlignment="1">
      <alignment horizontal="center" vertical="center"/>
    </xf>
    <xf numFmtId="0" fontId="11" fillId="0" borderId="50" xfId="1" applyFont="1" applyBorder="1" applyAlignment="1">
      <alignment horizontal="center" vertical="center" shrinkToFit="1"/>
    </xf>
    <xf numFmtId="0" fontId="11" fillId="0" borderId="46" xfId="1" applyFont="1" applyBorder="1" applyAlignment="1">
      <alignment horizontal="center" vertical="center" shrinkToFit="1"/>
    </xf>
    <xf numFmtId="0" fontId="13" fillId="2" borderId="92" xfId="1" applyFont="1" applyFill="1" applyBorder="1" applyAlignment="1">
      <alignment horizontal="center" vertical="center" wrapText="1" shrinkToFit="1"/>
    </xf>
    <xf numFmtId="0" fontId="13" fillId="2" borderId="39" xfId="1" applyFont="1" applyFill="1" applyBorder="1" applyAlignment="1">
      <alignment horizontal="center" vertical="center" shrinkToFit="1"/>
    </xf>
    <xf numFmtId="0" fontId="13" fillId="2" borderId="7" xfId="1" applyFont="1" applyFill="1" applyBorder="1" applyAlignment="1">
      <alignment horizontal="center" vertical="center" shrinkToFit="1"/>
    </xf>
    <xf numFmtId="0" fontId="13" fillId="5" borderId="7" xfId="1" applyFont="1" applyFill="1" applyBorder="1" applyAlignment="1">
      <alignment horizontal="center" vertical="center" shrinkToFit="1"/>
    </xf>
    <xf numFmtId="0" fontId="13" fillId="5" borderId="10" xfId="1" applyFont="1" applyFill="1" applyBorder="1" applyAlignment="1">
      <alignment horizontal="center" vertical="center" shrinkToFit="1"/>
    </xf>
    <xf numFmtId="178" fontId="13" fillId="5" borderId="7" xfId="1" applyNumberFormat="1" applyFont="1" applyFill="1" applyBorder="1" applyAlignment="1">
      <alignment horizontal="center" vertical="center" shrinkToFit="1"/>
    </xf>
    <xf numFmtId="178" fontId="13" fillId="5" borderId="10" xfId="1" applyNumberFormat="1" applyFont="1" applyFill="1" applyBorder="1" applyAlignment="1">
      <alignment horizontal="center" vertical="center" shrinkToFit="1"/>
    </xf>
    <xf numFmtId="0" fontId="13" fillId="2" borderId="10" xfId="1" applyFont="1" applyFill="1" applyBorder="1" applyAlignment="1">
      <alignment horizontal="center" vertical="center" shrinkToFit="1"/>
    </xf>
    <xf numFmtId="178" fontId="13" fillId="2" borderId="7" xfId="1" applyNumberFormat="1" applyFont="1" applyFill="1" applyBorder="1" applyAlignment="1">
      <alignment horizontal="center" vertical="center" shrinkToFit="1"/>
    </xf>
    <xf numFmtId="178" fontId="13" fillId="2" borderId="10" xfId="1" applyNumberFormat="1" applyFont="1" applyFill="1" applyBorder="1" applyAlignment="1">
      <alignment horizontal="center" vertical="center" shrinkToFit="1"/>
    </xf>
    <xf numFmtId="0" fontId="11" fillId="0" borderId="26" xfId="1" applyFont="1" applyBorder="1" applyAlignment="1">
      <alignment horizontal="center" vertical="center" shrinkToFit="1"/>
    </xf>
    <xf numFmtId="0" fontId="11" fillId="0" borderId="28" xfId="1" applyFont="1" applyBorder="1" applyAlignment="1">
      <alignment horizontal="center" vertical="center" shrinkToFit="1"/>
    </xf>
    <xf numFmtId="0" fontId="13" fillId="5" borderId="92" xfId="1" applyFont="1" applyFill="1" applyBorder="1" applyAlignment="1">
      <alignment horizontal="center" vertical="center" wrapText="1" shrinkToFit="1"/>
    </xf>
    <xf numFmtId="0" fontId="13" fillId="5" borderId="39" xfId="1" applyFont="1" applyFill="1" applyBorder="1" applyAlignment="1">
      <alignment horizontal="center" vertical="center" shrinkToFit="1"/>
    </xf>
    <xf numFmtId="0" fontId="13" fillId="5" borderId="32" xfId="1" applyFont="1" applyFill="1" applyBorder="1" applyAlignment="1">
      <alignment horizontal="center" vertical="center" shrinkToFit="1"/>
    </xf>
    <xf numFmtId="0" fontId="13" fillId="5" borderId="34" xfId="1" applyFont="1" applyFill="1" applyBorder="1" applyAlignment="1">
      <alignment horizontal="center" vertical="center" shrinkToFit="1"/>
    </xf>
    <xf numFmtId="0" fontId="13" fillId="5" borderId="33" xfId="1" applyFont="1" applyFill="1" applyBorder="1" applyAlignment="1">
      <alignment horizontal="center" vertical="center" shrinkToFit="1"/>
    </xf>
    <xf numFmtId="0" fontId="13" fillId="0" borderId="2" xfId="4" applyFont="1" applyFill="1" applyBorder="1" applyAlignment="1">
      <alignment horizontal="center" vertical="center" shrinkToFit="1"/>
    </xf>
    <xf numFmtId="0" fontId="13" fillId="17" borderId="7" xfId="4" applyFont="1" applyFill="1" applyBorder="1" applyAlignment="1">
      <alignment horizontal="center" vertical="center" shrinkToFit="1"/>
    </xf>
    <xf numFmtId="0" fontId="13" fillId="5" borderId="7" xfId="4" applyFont="1" applyFill="1" applyBorder="1" applyAlignment="1">
      <alignment horizontal="center" vertical="center" shrinkToFit="1"/>
    </xf>
  </cellXfs>
  <cellStyles count="10">
    <cellStyle name="ハイパーリンク" xfId="9" builtinId="8"/>
    <cellStyle name="桁区切り 2" xfId="8"/>
    <cellStyle name="標準" xfId="0" builtinId="0"/>
    <cellStyle name="標準 2" xfId="1"/>
    <cellStyle name="標準 2 2" xfId="7"/>
    <cellStyle name="標準 3" xfId="2"/>
    <cellStyle name="標準 4" xfId="3"/>
    <cellStyle name="標準 5" xfId="4"/>
    <cellStyle name="標準 6" xfId="5"/>
    <cellStyle name="標準 7" xfId="6"/>
  </cellStyles>
  <dxfs count="1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theme="9" tint="0.59996337778862885"/>
        </patternFill>
      </fill>
    </dxf>
    <dxf>
      <fill>
        <patternFill>
          <bgColor theme="5"/>
        </patternFill>
      </fill>
    </dxf>
    <dxf>
      <fill>
        <patternFill>
          <bgColor theme="9" tint="0.59996337778862885"/>
        </patternFill>
      </fill>
    </dxf>
    <dxf>
      <fill>
        <patternFill>
          <bgColor theme="5"/>
        </patternFill>
      </fill>
    </dxf>
    <dxf>
      <fill>
        <patternFill>
          <bgColor theme="9" tint="0.59996337778862885"/>
        </patternFill>
      </fill>
    </dxf>
    <dxf>
      <fill>
        <patternFill>
          <bgColor theme="5"/>
        </patternFill>
      </fill>
    </dxf>
    <dxf>
      <fill>
        <patternFill>
          <bgColor theme="9" tint="0.59996337778862885"/>
        </patternFill>
      </fill>
    </dxf>
    <dxf>
      <fill>
        <patternFill>
          <bgColor theme="5"/>
        </patternFill>
      </fill>
    </dxf>
    <dxf>
      <fill>
        <patternFill>
          <bgColor theme="9" tint="0.59996337778862885"/>
        </patternFill>
      </fill>
    </dxf>
    <dxf>
      <fill>
        <patternFill>
          <bgColor theme="5"/>
        </patternFill>
      </fill>
    </dxf>
    <dxf>
      <fill>
        <patternFill>
          <bgColor theme="9" tint="0.59996337778862885"/>
        </patternFill>
      </fill>
    </dxf>
    <dxf>
      <fill>
        <patternFill>
          <bgColor theme="5"/>
        </patternFill>
      </fill>
    </dxf>
    <dxf>
      <fill>
        <patternFill>
          <bgColor theme="9" tint="0.59996337778862885"/>
        </patternFill>
      </fill>
    </dxf>
    <dxf>
      <fill>
        <patternFill>
          <bgColor theme="5"/>
        </patternFill>
      </fill>
    </dxf>
    <dxf>
      <fill>
        <patternFill>
          <bgColor theme="9" tint="0.59996337778862885"/>
        </patternFill>
      </fill>
    </dxf>
    <dxf>
      <fill>
        <patternFill>
          <bgColor theme="5"/>
        </patternFill>
      </fill>
    </dxf>
    <dxf>
      <fill>
        <patternFill>
          <bgColor theme="9" tint="0.59996337778862885"/>
        </patternFill>
      </fill>
    </dxf>
    <dxf>
      <fill>
        <patternFill>
          <bgColor theme="5"/>
        </patternFill>
      </fill>
    </dxf>
    <dxf>
      <fill>
        <patternFill>
          <bgColor theme="9" tint="0.59996337778862885"/>
        </patternFill>
      </fill>
    </dxf>
    <dxf>
      <fill>
        <patternFill>
          <bgColor theme="5"/>
        </patternFill>
      </fill>
    </dxf>
    <dxf>
      <fill>
        <patternFill>
          <bgColor theme="9" tint="0.59996337778862885"/>
        </patternFill>
      </fill>
    </dxf>
    <dxf>
      <fill>
        <patternFill>
          <bgColor theme="5"/>
        </patternFill>
      </fill>
    </dxf>
    <dxf>
      <fill>
        <patternFill>
          <bgColor theme="9" tint="0.59996337778862885"/>
        </patternFill>
      </fill>
    </dxf>
    <dxf>
      <fill>
        <patternFill>
          <bgColor theme="5"/>
        </patternFill>
      </fill>
    </dxf>
    <dxf>
      <fill>
        <patternFill>
          <bgColor theme="9" tint="0.59996337778862885"/>
        </patternFill>
      </fill>
    </dxf>
    <dxf>
      <fill>
        <patternFill>
          <bgColor theme="5"/>
        </patternFill>
      </fill>
    </dxf>
    <dxf>
      <fill>
        <patternFill>
          <bgColor theme="9" tint="0.59996337778862885"/>
        </patternFill>
      </fill>
    </dxf>
    <dxf>
      <fill>
        <patternFill>
          <bgColor theme="5"/>
        </patternFill>
      </fill>
    </dxf>
    <dxf>
      <fill>
        <patternFill>
          <bgColor theme="9" tint="0.59996337778862885"/>
        </patternFill>
      </fill>
    </dxf>
    <dxf>
      <fill>
        <patternFill>
          <bgColor theme="5"/>
        </patternFill>
      </fill>
    </dxf>
    <dxf>
      <fill>
        <patternFill>
          <bgColor theme="9" tint="0.59996337778862885"/>
        </patternFill>
      </fill>
    </dxf>
    <dxf>
      <fill>
        <patternFill>
          <bgColor theme="5"/>
        </patternFill>
      </fill>
    </dxf>
    <dxf>
      <fill>
        <patternFill>
          <bgColor theme="9" tint="0.59996337778862885"/>
        </patternFill>
      </fill>
    </dxf>
    <dxf>
      <fill>
        <patternFill>
          <bgColor theme="5"/>
        </patternFill>
      </fill>
    </dxf>
    <dxf>
      <fill>
        <patternFill>
          <bgColor theme="9" tint="0.59996337778862885"/>
        </patternFill>
      </fill>
    </dxf>
    <dxf>
      <fill>
        <patternFill>
          <bgColor theme="5"/>
        </patternFill>
      </fill>
    </dxf>
    <dxf>
      <fill>
        <patternFill>
          <bgColor theme="9" tint="0.59996337778862885"/>
        </patternFill>
      </fill>
    </dxf>
    <dxf>
      <fill>
        <patternFill>
          <bgColor theme="5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5"/>
        </patternFill>
      </fill>
    </dxf>
    <dxf>
      <fill>
        <patternFill>
          <bgColor theme="3" tint="0.59996337778862885"/>
        </patternFill>
      </fill>
    </dxf>
    <dxf>
      <fill>
        <patternFill>
          <bgColor theme="5"/>
        </patternFill>
      </fill>
    </dxf>
    <dxf>
      <fill>
        <patternFill>
          <bgColor theme="3" tint="0.59996337778862885"/>
        </patternFill>
      </fill>
    </dxf>
    <dxf>
      <fill>
        <patternFill>
          <bgColor theme="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5"/>
        </patternFill>
      </fill>
    </dxf>
    <dxf>
      <fill>
        <patternFill>
          <bgColor theme="3" tint="0.59996337778862885"/>
        </patternFill>
      </fill>
    </dxf>
    <dxf>
      <fill>
        <patternFill>
          <bgColor theme="5"/>
        </patternFill>
      </fill>
    </dxf>
    <dxf>
      <fill>
        <patternFill>
          <bgColor theme="9" tint="0.59996337778862885"/>
        </patternFill>
      </fill>
    </dxf>
    <dxf>
      <fill>
        <patternFill>
          <bgColor theme="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5"/>
        </patternFill>
      </fill>
    </dxf>
    <dxf>
      <fill>
        <patternFill>
          <bgColor theme="9" tint="0.59996337778862885"/>
        </patternFill>
      </fill>
    </dxf>
    <dxf>
      <fill>
        <patternFill>
          <bgColor theme="5"/>
        </patternFill>
      </fill>
    </dxf>
    <dxf>
      <fill>
        <patternFill>
          <bgColor theme="9" tint="0.59996337778862885"/>
        </patternFill>
      </fill>
    </dxf>
    <dxf>
      <fill>
        <patternFill>
          <bgColor theme="5"/>
        </patternFill>
      </fill>
    </dxf>
    <dxf>
      <fill>
        <patternFill>
          <bgColor theme="9" tint="0.5999633777886288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FFFF61"/>
      <color rgb="FFFFCC99"/>
      <color rgb="FFCCFFFF"/>
      <color rgb="FFFFCCCC"/>
      <color rgb="FFFFFFCC"/>
      <color rgb="FF0000FF"/>
      <color rgb="FFFFFF66"/>
      <color rgb="FFCCFFCC"/>
      <color rgb="FFFFFF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144145</xdr:colOff>
      <xdr:row>5</xdr:row>
      <xdr:rowOff>17779</xdr:rowOff>
    </xdr:from>
    <xdr:to>
      <xdr:col>8</xdr:col>
      <xdr:colOff>635635</xdr:colOff>
      <xdr:row>9</xdr:row>
      <xdr:rowOff>193040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208270" y="795654"/>
          <a:ext cx="2539365" cy="746761"/>
        </a:xfrm>
        <a:prstGeom prst="rect">
          <a:avLst/>
        </a:prstGeom>
        <a:solidFill>
          <a:srgbClr val="FFCCCC"/>
        </a:solidFill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このデータは、そのまま写真製版で</a:t>
          </a:r>
          <a:endParaRPr lang="en-US" altLang="ja-JP" sz="12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 大会のプログラムに掲載されます。</a:t>
          </a:r>
          <a:endParaRPr lang="en-US" altLang="ja-JP" sz="12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 誤字脱字にご注意ください。</a:t>
          </a:r>
          <a:endParaRPr lang="en-US" altLang="ja-JP" sz="12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15241</xdr:colOff>
      <xdr:row>0</xdr:row>
      <xdr:rowOff>57150</xdr:rowOff>
    </xdr:from>
    <xdr:to>
      <xdr:col>39</xdr:col>
      <xdr:colOff>1</xdr:colOff>
      <xdr:row>1</xdr:row>
      <xdr:rowOff>28575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B7F1FDD9-CFA7-4221-8B71-BDD5F3F0001B}"/>
            </a:ext>
          </a:extLst>
        </xdr:cNvPr>
        <xdr:cNvSpPr txBox="1">
          <a:spLocks noChangeArrowheads="1"/>
        </xdr:cNvSpPr>
      </xdr:nvSpPr>
      <xdr:spPr bwMode="auto">
        <a:xfrm>
          <a:off x="2148841" y="57150"/>
          <a:ext cx="3794760" cy="299085"/>
        </a:xfrm>
        <a:prstGeom prst="rect">
          <a:avLst/>
        </a:prstGeom>
        <a:solidFill>
          <a:srgbClr val="FFCCFF"/>
        </a:solidFill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このシートは、印刷をするだけです。</a:t>
          </a:r>
        </a:p>
      </xdr:txBody>
    </xdr:sp>
    <xdr:clientData/>
  </xdr:twoCellAnchor>
  <xdr:twoCellAnchor>
    <xdr:from>
      <xdr:col>41</xdr:col>
      <xdr:colOff>114300</xdr:colOff>
      <xdr:row>5</xdr:row>
      <xdr:rowOff>99060</xdr:rowOff>
    </xdr:from>
    <xdr:to>
      <xdr:col>50</xdr:col>
      <xdr:colOff>531496</xdr:colOff>
      <xdr:row>17</xdr:row>
      <xdr:rowOff>95250</xdr:rowOff>
    </xdr:to>
    <xdr:sp macro="" textlink="">
      <xdr:nvSpPr>
        <xdr:cNvPr id="5" name="四角形吹き出し 3">
          <a:extLst>
            <a:ext uri="{FF2B5EF4-FFF2-40B4-BE49-F238E27FC236}">
              <a16:creationId xmlns:a16="http://schemas.microsoft.com/office/drawing/2014/main" id="{E4CF9B61-2680-4F02-B77C-FC3AD6F66D7C}"/>
            </a:ext>
          </a:extLst>
        </xdr:cNvPr>
        <xdr:cNvSpPr/>
      </xdr:nvSpPr>
      <xdr:spPr>
        <a:xfrm>
          <a:off x="6362700" y="1021080"/>
          <a:ext cx="3312796" cy="2160270"/>
        </a:xfrm>
        <a:prstGeom prst="wedgeRectCallout">
          <a:avLst>
            <a:gd name="adj1" fmla="val -57322"/>
            <a:gd name="adj2" fmla="val 9384"/>
          </a:avLst>
        </a:prstGeom>
        <a:solidFill>
          <a:srgbClr val="FFCCCC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rtl="0"/>
          <a:r>
            <a:rPr lang="en-US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外字の対応について</a:t>
          </a:r>
          <a:endParaRPr lang="ja-JP" altLang="ja-JP" sz="1400" b="1">
            <a:solidFill>
              <a:srgbClr val="FF0000"/>
            </a:solidFill>
            <a:effectLst/>
          </a:endParaRPr>
        </a:p>
        <a:p>
          <a:pPr rtl="0"/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 「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④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外字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シートで確認をして、</a:t>
          </a:r>
          <a:endParaRPr lang="ja-JP" altLang="ja-JP" sz="1400" b="1">
            <a:solidFill>
              <a:srgbClr val="FF0000"/>
            </a:solidFill>
            <a:effectLst/>
          </a:endParaRPr>
        </a:p>
        <a:p>
          <a:pPr rtl="0"/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 外字を使う必要がある場合には、</a:t>
          </a:r>
          <a:endParaRPr lang="ja-JP" altLang="ja-JP" sz="1400" b="1">
            <a:solidFill>
              <a:srgbClr val="FF0000"/>
            </a:solidFill>
            <a:effectLst/>
          </a:endParaRPr>
        </a:p>
        <a:p>
          <a:pPr rtl="0"/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 「②男子入力」シートで、</a:t>
          </a:r>
          <a:r>
            <a:rPr lang="en-US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外字あり</a:t>
          </a:r>
          <a:r>
            <a:rPr lang="en-US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pPr rtl="0"/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 を選び、学校名等の右側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</a:t>
          </a:r>
          <a:endParaRPr lang="en-US" altLang="ja-JP" sz="14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 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スペースに、赤字で２ｃｍ四方程度</a:t>
          </a:r>
          <a:endParaRPr lang="en-US" altLang="ja-JP" sz="14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 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の大きさで、手書き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してください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400" b="1">
            <a:solidFill>
              <a:srgbClr val="FF0000"/>
            </a:solidFill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1766455</xdr:colOff>
      <xdr:row>0</xdr:row>
      <xdr:rowOff>138547</xdr:rowOff>
    </xdr:from>
    <xdr:to>
      <xdr:col>8</xdr:col>
      <xdr:colOff>761999</xdr:colOff>
      <xdr:row>0</xdr:row>
      <xdr:rowOff>727365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3266643" y="138547"/>
          <a:ext cx="7722825" cy="588818"/>
        </a:xfrm>
        <a:prstGeom prst="rect">
          <a:avLst/>
        </a:prstGeom>
        <a:solidFill>
          <a:srgbClr val="FFCCFF"/>
        </a:solidFill>
        <a:ln w="571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3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3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監督は、このシートはいじらない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351558</xdr:colOff>
      <xdr:row>0</xdr:row>
      <xdr:rowOff>168852</xdr:rowOff>
    </xdr:from>
    <xdr:to>
      <xdr:col>9</xdr:col>
      <xdr:colOff>2571749</xdr:colOff>
      <xdr:row>0</xdr:row>
      <xdr:rowOff>757670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8DABDF48-1C0B-430E-BD1E-5347882E4253}"/>
            </a:ext>
          </a:extLst>
        </xdr:cNvPr>
        <xdr:cNvSpPr txBox="1">
          <a:spLocks noChangeArrowheads="1"/>
        </xdr:cNvSpPr>
      </xdr:nvSpPr>
      <xdr:spPr bwMode="auto">
        <a:xfrm>
          <a:off x="4733058" y="168852"/>
          <a:ext cx="7306541" cy="588818"/>
        </a:xfrm>
        <a:prstGeom prst="rect">
          <a:avLst/>
        </a:prstGeom>
        <a:solidFill>
          <a:srgbClr val="FFCCFF"/>
        </a:solidFill>
        <a:ln w="571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3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3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監督は、このシートはいじらない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137159</xdr:colOff>
      <xdr:row>0</xdr:row>
      <xdr:rowOff>38100</xdr:rowOff>
    </xdr:from>
    <xdr:to>
      <xdr:col>56</xdr:col>
      <xdr:colOff>66674</xdr:colOff>
      <xdr:row>0</xdr:row>
      <xdr:rowOff>403860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C2DEFD8-4BCD-4E13-91CE-149F3260B01B}"/>
            </a:ext>
          </a:extLst>
        </xdr:cNvPr>
        <xdr:cNvSpPr txBox="1"/>
      </xdr:nvSpPr>
      <xdr:spPr>
        <a:xfrm>
          <a:off x="2232659" y="38100"/>
          <a:ext cx="9530715" cy="3657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ctr" anchorCtr="0"/>
        <a:lstStyle/>
        <a:p>
          <a:r>
            <a:rPr kumimoji="1" lang="en-US" altLang="ja-JP" sz="1200" b="1">
              <a:solidFill>
                <a:srgbClr val="FF0000"/>
              </a:solidFill>
            </a:rPr>
            <a:t>※</a:t>
          </a:r>
          <a:r>
            <a:rPr kumimoji="1" lang="ja-JP" altLang="en-US" sz="1200" b="1">
              <a:solidFill>
                <a:srgbClr val="FF0000"/>
              </a:solidFill>
            </a:rPr>
            <a:t>文字や数字を入力後、そのセルを選んで</a:t>
          </a:r>
          <a:r>
            <a:rPr kumimoji="1" lang="en-US" altLang="ja-JP" sz="1200" b="1">
              <a:solidFill>
                <a:srgbClr val="FF0000"/>
              </a:solidFill>
            </a:rPr>
            <a:t>Delete</a:t>
          </a:r>
          <a:r>
            <a:rPr kumimoji="1" lang="ja-JP" altLang="en-US" sz="1200" b="1">
              <a:solidFill>
                <a:srgbClr val="FF0000"/>
              </a:solidFill>
            </a:rPr>
            <a:t>キーで消去しようとするとエラーが出ます。</a:t>
          </a:r>
          <a:r>
            <a:rPr kumimoji="1" lang="en-US" altLang="ja-JP" sz="1200" b="1">
              <a:solidFill>
                <a:srgbClr val="FF0000"/>
              </a:solidFill>
            </a:rPr>
            <a:t>Back space</a:t>
          </a:r>
          <a:r>
            <a:rPr kumimoji="1" lang="ja-JP" altLang="en-US" sz="1200" b="1">
              <a:solidFill>
                <a:srgbClr val="FF0000"/>
              </a:solidFill>
            </a:rPr>
            <a:t>をご活用ください。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156209</xdr:colOff>
      <xdr:row>8</xdr:row>
      <xdr:rowOff>1905</xdr:rowOff>
    </xdr:from>
    <xdr:to>
      <xdr:col>48</xdr:col>
      <xdr:colOff>76200</xdr:colOff>
      <xdr:row>15</xdr:row>
      <xdr:rowOff>97972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1F37010B-1FA6-44E6-BDCD-EE6E18A22F90}"/>
            </a:ext>
          </a:extLst>
        </xdr:cNvPr>
        <xdr:cNvSpPr/>
      </xdr:nvSpPr>
      <xdr:spPr>
        <a:xfrm>
          <a:off x="5076552" y="2843076"/>
          <a:ext cx="4361362" cy="2077267"/>
        </a:xfrm>
        <a:prstGeom prst="round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ここで表示されている外字は、印字されます。</a:t>
          </a:r>
          <a:endParaRPr kumimoji="1" lang="en-US" altLang="ja-JP" sz="14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ご希望の際には、データはそのまま入力して</a:t>
          </a:r>
          <a:endParaRPr kumimoji="1" lang="en-US" altLang="ja-JP" sz="14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いただき、確認のために申込書の学校名の</a:t>
          </a:r>
          <a:endParaRPr kumimoji="1" lang="en-US" altLang="ja-JP" sz="14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右側のスペースに</a:t>
          </a:r>
          <a:r>
            <a:rPr kumimoji="1" lang="en-US" altLang="ja-JP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2cm</a:t>
          </a:r>
          <a:r>
            <a:rPr kumimoji="1" lang="ja-JP" altLang="en-US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四方の大きさで、</a:t>
          </a:r>
          <a:endParaRPr kumimoji="1" lang="en-US" altLang="ja-JP" sz="14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赤字にて記入</a:t>
          </a:r>
          <a:r>
            <a:rPr kumimoji="1" lang="ja-JP" altLang="en-US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をお願いします。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139959</xdr:colOff>
      <xdr:row>17</xdr:row>
      <xdr:rowOff>171061</xdr:rowOff>
    </xdr:from>
    <xdr:to>
      <xdr:col>33</xdr:col>
      <xdr:colOff>264367</xdr:colOff>
      <xdr:row>36</xdr:row>
      <xdr:rowOff>101081</xdr:rowOff>
    </xdr:to>
    <xdr:sp macro="" textlink="">
      <xdr:nvSpPr>
        <xdr:cNvPr id="2" name="四角形吹き出し 3">
          <a:extLst>
            <a:ext uri="{FF2B5EF4-FFF2-40B4-BE49-F238E27FC236}">
              <a16:creationId xmlns:a16="http://schemas.microsoft.com/office/drawing/2014/main" id="{5E2F9A62-A4FC-4637-816A-F32E2D9AB747}"/>
            </a:ext>
          </a:extLst>
        </xdr:cNvPr>
        <xdr:cNvSpPr/>
      </xdr:nvSpPr>
      <xdr:spPr>
        <a:xfrm>
          <a:off x="7371183" y="3530081"/>
          <a:ext cx="2705878" cy="1671735"/>
        </a:xfrm>
        <a:prstGeom prst="wedgeRectCallout">
          <a:avLst>
            <a:gd name="adj1" fmla="val 50063"/>
            <a:gd name="adj2" fmla="val -27755"/>
          </a:avLst>
        </a:prstGeom>
        <a:solidFill>
          <a:srgbClr val="FFCCCC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rtl="0"/>
          <a:r>
            <a:rPr lang="en-US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このシートは、</a:t>
          </a:r>
          <a:endParaRPr lang="en-US" altLang="ja-JP" sz="14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 団体戦では、オーダーの順、</a:t>
          </a:r>
          <a:endParaRPr lang="en-US" altLang="ja-JP" sz="14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 個人戦では、出場する階級、</a:t>
          </a:r>
          <a:endParaRPr lang="en-US" altLang="ja-JP" sz="14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 において、矛盾が生じると</a:t>
          </a:r>
          <a:endParaRPr lang="en-US" altLang="ja-JP" sz="14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 セルが赤くなります。</a:t>
          </a:r>
          <a:endParaRPr lang="en-US" altLang="ja-JP" sz="14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 修正をお願いします。</a:t>
          </a:r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43814</xdr:colOff>
      <xdr:row>17</xdr:row>
      <xdr:rowOff>127634</xdr:rowOff>
    </xdr:from>
    <xdr:to>
      <xdr:col>33</xdr:col>
      <xdr:colOff>160019</xdr:colOff>
      <xdr:row>31</xdr:row>
      <xdr:rowOff>137159</xdr:rowOff>
    </xdr:to>
    <xdr:sp macro="" textlink="">
      <xdr:nvSpPr>
        <xdr:cNvPr id="3" name="四角形吹き出し 3">
          <a:extLst>
            <a:ext uri="{FF2B5EF4-FFF2-40B4-BE49-F238E27FC236}">
              <a16:creationId xmlns:a16="http://schemas.microsoft.com/office/drawing/2014/main" id="{081DDC55-5277-4804-B221-0786878D1F3F}"/>
            </a:ext>
          </a:extLst>
        </xdr:cNvPr>
        <xdr:cNvSpPr/>
      </xdr:nvSpPr>
      <xdr:spPr>
        <a:xfrm>
          <a:off x="7442834" y="3457574"/>
          <a:ext cx="2691765" cy="1701165"/>
        </a:xfrm>
        <a:prstGeom prst="wedgeRectCallout">
          <a:avLst>
            <a:gd name="adj1" fmla="val 50063"/>
            <a:gd name="adj2" fmla="val -27755"/>
          </a:avLst>
        </a:prstGeom>
        <a:solidFill>
          <a:srgbClr val="FFCCCC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rtl="0"/>
          <a:r>
            <a:rPr lang="en-US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このシートは、</a:t>
          </a:r>
          <a:endParaRPr lang="en-US" altLang="ja-JP" sz="14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 団体戦では、オーダーの順、</a:t>
          </a:r>
          <a:endParaRPr lang="en-US" altLang="ja-JP" sz="14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 個人戦では、出場する階級、</a:t>
          </a:r>
          <a:endParaRPr lang="en-US" altLang="ja-JP" sz="14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 において、矛盾が生じると</a:t>
          </a:r>
          <a:endParaRPr lang="en-US" altLang="ja-JP" sz="14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 セルが赤くなります。</a:t>
          </a:r>
          <a:endParaRPr lang="en-US" altLang="ja-JP" sz="14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 修正をお願いします。</a:t>
          </a:r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154304</xdr:colOff>
      <xdr:row>3</xdr:row>
      <xdr:rowOff>156210</xdr:rowOff>
    </xdr:from>
    <xdr:to>
      <xdr:col>25</xdr:col>
      <xdr:colOff>106680</xdr:colOff>
      <xdr:row>8</xdr:row>
      <xdr:rowOff>7620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2714624" y="1093470"/>
          <a:ext cx="1964056" cy="689610"/>
        </a:xfrm>
        <a:prstGeom prst="wedgeRoundRectCallout">
          <a:avLst>
            <a:gd name="adj1" fmla="val -61074"/>
            <a:gd name="adj2" fmla="val -13434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申込書の日付を</a:t>
          </a:r>
          <a:endParaRPr kumimoji="1" lang="en-US" altLang="ja-JP" sz="1100"/>
        </a:p>
        <a:p>
          <a:pPr algn="l"/>
          <a:r>
            <a:rPr kumimoji="1" lang="ja-JP" altLang="en-US" sz="1100"/>
            <a:t>リストから選択してください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100964</xdr:colOff>
      <xdr:row>5</xdr:row>
      <xdr:rowOff>72390</xdr:rowOff>
    </xdr:from>
    <xdr:to>
      <xdr:col>50</xdr:col>
      <xdr:colOff>518160</xdr:colOff>
      <xdr:row>17</xdr:row>
      <xdr:rowOff>68580</xdr:rowOff>
    </xdr:to>
    <xdr:sp macro="" textlink="">
      <xdr:nvSpPr>
        <xdr:cNvPr id="3" name="四角形吹き出し 3">
          <a:extLst>
            <a:ext uri="{FF2B5EF4-FFF2-40B4-BE49-F238E27FC236}">
              <a16:creationId xmlns:a16="http://schemas.microsoft.com/office/drawing/2014/main" id="{4CC5B8D4-D2ED-4866-B35D-F877893F88A3}"/>
            </a:ext>
          </a:extLst>
        </xdr:cNvPr>
        <xdr:cNvSpPr/>
      </xdr:nvSpPr>
      <xdr:spPr>
        <a:xfrm>
          <a:off x="6349364" y="994410"/>
          <a:ext cx="3312796" cy="2160270"/>
        </a:xfrm>
        <a:prstGeom prst="wedgeRectCallout">
          <a:avLst>
            <a:gd name="adj1" fmla="val -57322"/>
            <a:gd name="adj2" fmla="val 9384"/>
          </a:avLst>
        </a:prstGeom>
        <a:solidFill>
          <a:srgbClr val="FFCCCC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rtl="0"/>
          <a:r>
            <a:rPr lang="en-US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外字の対応について</a:t>
          </a:r>
          <a:endParaRPr lang="ja-JP" altLang="ja-JP" sz="1400" b="1">
            <a:solidFill>
              <a:srgbClr val="FF0000"/>
            </a:solidFill>
            <a:effectLst/>
          </a:endParaRPr>
        </a:p>
        <a:p>
          <a:pPr rtl="0"/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 「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④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外字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シートで確認をして、</a:t>
          </a:r>
          <a:endParaRPr lang="ja-JP" altLang="ja-JP" sz="1400" b="1">
            <a:solidFill>
              <a:srgbClr val="FF0000"/>
            </a:solidFill>
            <a:effectLst/>
          </a:endParaRPr>
        </a:p>
        <a:p>
          <a:pPr rtl="0"/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 外字を使う必要がある場合には、</a:t>
          </a:r>
          <a:endParaRPr lang="ja-JP" altLang="ja-JP" sz="1400" b="1">
            <a:solidFill>
              <a:srgbClr val="FF0000"/>
            </a:solidFill>
            <a:effectLst/>
          </a:endParaRPr>
        </a:p>
        <a:p>
          <a:pPr rtl="0"/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 「③女入力」シートで、</a:t>
          </a:r>
          <a:r>
            <a:rPr lang="en-US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外字あり</a:t>
          </a:r>
          <a:r>
            <a:rPr lang="en-US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pPr rtl="0"/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 を選び、学校名等の右側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</a:t>
          </a:r>
          <a:endParaRPr lang="en-US" altLang="ja-JP" sz="14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 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スペースに、赤字で２ｃｍ四方程度</a:t>
          </a:r>
          <a:endParaRPr lang="en-US" altLang="ja-JP" sz="14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 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の大きさで、手書き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してください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400" b="1">
            <a:solidFill>
              <a:srgbClr val="FF0000"/>
            </a:solidFill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152399</xdr:colOff>
      <xdr:row>0</xdr:row>
      <xdr:rowOff>57151</xdr:rowOff>
    </xdr:from>
    <xdr:to>
      <xdr:col>38</xdr:col>
      <xdr:colOff>144780</xdr:colOff>
      <xdr:row>1</xdr:row>
      <xdr:rowOff>28576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7BFFEEBD-AD8A-41CF-9748-FE3C6F76D27D}"/>
            </a:ext>
          </a:extLst>
        </xdr:cNvPr>
        <xdr:cNvSpPr txBox="1">
          <a:spLocks noChangeArrowheads="1"/>
        </xdr:cNvSpPr>
      </xdr:nvSpPr>
      <xdr:spPr bwMode="auto">
        <a:xfrm>
          <a:off x="2133599" y="57151"/>
          <a:ext cx="3802381" cy="299085"/>
        </a:xfrm>
        <a:prstGeom prst="rect">
          <a:avLst/>
        </a:prstGeom>
        <a:solidFill>
          <a:srgbClr val="FFCCFF"/>
        </a:solidFill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このシートは、印刷をするだけです。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7620</xdr:colOff>
      <xdr:row>0</xdr:row>
      <xdr:rowOff>57150</xdr:rowOff>
    </xdr:from>
    <xdr:to>
      <xdr:col>38</xdr:col>
      <xdr:colOff>142875</xdr:colOff>
      <xdr:row>1</xdr:row>
      <xdr:rowOff>28575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FF21A357-44D8-4F85-BC81-B826A7C2D8D2}"/>
            </a:ext>
          </a:extLst>
        </xdr:cNvPr>
        <xdr:cNvSpPr txBox="1">
          <a:spLocks noChangeArrowheads="1"/>
        </xdr:cNvSpPr>
      </xdr:nvSpPr>
      <xdr:spPr bwMode="auto">
        <a:xfrm>
          <a:off x="2141220" y="57150"/>
          <a:ext cx="3792855" cy="299085"/>
        </a:xfrm>
        <a:prstGeom prst="rect">
          <a:avLst/>
        </a:prstGeom>
        <a:solidFill>
          <a:srgbClr val="FFCCFF"/>
        </a:solidFill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このシートは、印刷をするだけです。</a:t>
          </a:r>
        </a:p>
      </xdr:txBody>
    </xdr:sp>
    <xdr:clientData/>
  </xdr:twoCellAnchor>
  <xdr:twoCellAnchor>
    <xdr:from>
      <xdr:col>42</xdr:col>
      <xdr:colOff>38100</xdr:colOff>
      <xdr:row>4</xdr:row>
      <xdr:rowOff>137160</xdr:rowOff>
    </xdr:from>
    <xdr:to>
      <xdr:col>50</xdr:col>
      <xdr:colOff>607696</xdr:colOff>
      <xdr:row>16</xdr:row>
      <xdr:rowOff>171450</xdr:rowOff>
    </xdr:to>
    <xdr:sp macro="" textlink="">
      <xdr:nvSpPr>
        <xdr:cNvPr id="5" name="四角形吹き出し 3">
          <a:extLst>
            <a:ext uri="{FF2B5EF4-FFF2-40B4-BE49-F238E27FC236}">
              <a16:creationId xmlns:a16="http://schemas.microsoft.com/office/drawing/2014/main" id="{91CD4E51-649F-4283-8349-F0D1527D59DB}"/>
            </a:ext>
          </a:extLst>
        </xdr:cNvPr>
        <xdr:cNvSpPr/>
      </xdr:nvSpPr>
      <xdr:spPr>
        <a:xfrm>
          <a:off x="6438900" y="906780"/>
          <a:ext cx="3312796" cy="2160270"/>
        </a:xfrm>
        <a:prstGeom prst="wedgeRectCallout">
          <a:avLst>
            <a:gd name="adj1" fmla="val -57322"/>
            <a:gd name="adj2" fmla="val 9384"/>
          </a:avLst>
        </a:prstGeom>
        <a:solidFill>
          <a:srgbClr val="FFCCCC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rtl="0"/>
          <a:r>
            <a:rPr lang="en-US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外字の対応について</a:t>
          </a:r>
          <a:endParaRPr lang="ja-JP" altLang="ja-JP" sz="1400" b="1">
            <a:solidFill>
              <a:srgbClr val="FF0000"/>
            </a:solidFill>
            <a:effectLst/>
          </a:endParaRPr>
        </a:p>
        <a:p>
          <a:pPr rtl="0"/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 「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④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外字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シートで確認をして、</a:t>
          </a:r>
          <a:endParaRPr lang="ja-JP" altLang="ja-JP" sz="1400" b="1">
            <a:solidFill>
              <a:srgbClr val="FF0000"/>
            </a:solidFill>
            <a:effectLst/>
          </a:endParaRPr>
        </a:p>
        <a:p>
          <a:pPr rtl="0"/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 外字を使う必要がある場合には、</a:t>
          </a:r>
          <a:endParaRPr lang="ja-JP" altLang="ja-JP" sz="1400" b="1">
            <a:solidFill>
              <a:srgbClr val="FF0000"/>
            </a:solidFill>
            <a:effectLst/>
          </a:endParaRPr>
        </a:p>
        <a:p>
          <a:pPr rtl="0"/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 「②男入力」シートで、</a:t>
          </a:r>
          <a:r>
            <a:rPr lang="en-US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外字あり</a:t>
          </a:r>
          <a:r>
            <a:rPr lang="en-US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pPr rtl="0"/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 を選び、学校名等の右側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</a:t>
          </a:r>
          <a:endParaRPr lang="en-US" altLang="ja-JP" sz="14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 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スペースに、赤字で２ｃｍ四方程度</a:t>
          </a:r>
          <a:endParaRPr lang="en-US" altLang="ja-JP" sz="14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 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の大きさで、手書き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してください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400" b="1">
            <a:solidFill>
              <a:srgbClr val="FF0000"/>
            </a:solidFill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7620</xdr:colOff>
      <xdr:row>0</xdr:row>
      <xdr:rowOff>57150</xdr:rowOff>
    </xdr:from>
    <xdr:to>
      <xdr:col>38</xdr:col>
      <xdr:colOff>142875</xdr:colOff>
      <xdr:row>1</xdr:row>
      <xdr:rowOff>28575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41587C9B-DD41-4085-B365-9A0C55DEEDDB}"/>
            </a:ext>
          </a:extLst>
        </xdr:cNvPr>
        <xdr:cNvSpPr txBox="1">
          <a:spLocks noChangeArrowheads="1"/>
        </xdr:cNvSpPr>
      </xdr:nvSpPr>
      <xdr:spPr bwMode="auto">
        <a:xfrm>
          <a:off x="2141220" y="57150"/>
          <a:ext cx="3792855" cy="299085"/>
        </a:xfrm>
        <a:prstGeom prst="rect">
          <a:avLst/>
        </a:prstGeom>
        <a:solidFill>
          <a:srgbClr val="FFCCFF"/>
        </a:solidFill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このシートは、印刷をするだけです。</a:t>
          </a:r>
        </a:p>
      </xdr:txBody>
    </xdr:sp>
    <xdr:clientData/>
  </xdr:twoCellAnchor>
  <xdr:twoCellAnchor>
    <xdr:from>
      <xdr:col>42</xdr:col>
      <xdr:colOff>72390</xdr:colOff>
      <xdr:row>5</xdr:row>
      <xdr:rowOff>30480</xdr:rowOff>
    </xdr:from>
    <xdr:to>
      <xdr:col>50</xdr:col>
      <xdr:colOff>661036</xdr:colOff>
      <xdr:row>18</xdr:row>
      <xdr:rowOff>26670</xdr:rowOff>
    </xdr:to>
    <xdr:sp macro="" textlink="">
      <xdr:nvSpPr>
        <xdr:cNvPr id="5" name="四角形吹き出し 3">
          <a:extLst>
            <a:ext uri="{FF2B5EF4-FFF2-40B4-BE49-F238E27FC236}">
              <a16:creationId xmlns:a16="http://schemas.microsoft.com/office/drawing/2014/main" id="{4A4274CE-996F-4264-B328-54D8D8822837}"/>
            </a:ext>
          </a:extLst>
        </xdr:cNvPr>
        <xdr:cNvSpPr/>
      </xdr:nvSpPr>
      <xdr:spPr>
        <a:xfrm>
          <a:off x="7273290" y="963930"/>
          <a:ext cx="3636646" cy="2348865"/>
        </a:xfrm>
        <a:prstGeom prst="wedgeRectCallout">
          <a:avLst>
            <a:gd name="adj1" fmla="val -57322"/>
            <a:gd name="adj2" fmla="val 9384"/>
          </a:avLst>
        </a:prstGeom>
        <a:solidFill>
          <a:srgbClr val="FFCCCC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rtl="0"/>
          <a:r>
            <a:rPr lang="en-US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外字の対応について</a:t>
          </a:r>
          <a:endParaRPr lang="ja-JP" altLang="ja-JP" sz="1400" b="1">
            <a:solidFill>
              <a:srgbClr val="FF0000"/>
            </a:solidFill>
            <a:effectLst/>
          </a:endParaRPr>
        </a:p>
        <a:p>
          <a:pPr rtl="0"/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 「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④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外字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シートで確認をして、</a:t>
          </a:r>
          <a:endParaRPr lang="ja-JP" altLang="ja-JP" sz="1400" b="1">
            <a:solidFill>
              <a:srgbClr val="FF0000"/>
            </a:solidFill>
            <a:effectLst/>
          </a:endParaRPr>
        </a:p>
        <a:p>
          <a:pPr rtl="0"/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 外字を使う必要がある場合には、</a:t>
          </a:r>
          <a:endParaRPr lang="ja-JP" altLang="ja-JP" sz="1400" b="1">
            <a:solidFill>
              <a:srgbClr val="FF0000"/>
            </a:solidFill>
            <a:effectLst/>
          </a:endParaRPr>
        </a:p>
        <a:p>
          <a:pPr rtl="0"/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 「③女入力」シートで、</a:t>
          </a:r>
          <a:r>
            <a:rPr lang="en-US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外字あり</a:t>
          </a:r>
          <a:r>
            <a:rPr lang="en-US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pPr rtl="0"/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 を選び、学校名等の右側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</a:t>
          </a:r>
          <a:endParaRPr lang="en-US" altLang="ja-JP" sz="14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 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スペースに、赤字で２ｃｍ四方程度</a:t>
          </a:r>
          <a:endParaRPr lang="en-US" altLang="ja-JP" sz="14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 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の大きさで、手書き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してください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400" b="1">
            <a:solidFill>
              <a:srgbClr val="FF0000"/>
            </a:solidFill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AF39"/>
  <sheetViews>
    <sheetView showGridLines="0" tabSelected="1" zoomScaleNormal="100" workbookViewId="0">
      <selection activeCell="D23" sqref="D23"/>
    </sheetView>
  </sheetViews>
  <sheetFormatPr defaultRowHeight="13.5"/>
  <cols>
    <col min="1" max="1" width="2.25" customWidth="1"/>
    <col min="2" max="2" width="3.375" bestFit="1" customWidth="1"/>
    <col min="3" max="4" width="29.125" customWidth="1"/>
    <col min="5" max="5" width="2.5" customWidth="1"/>
    <col min="8" max="8" width="9" customWidth="1"/>
    <col min="14" max="14" width="9" customWidth="1"/>
    <col min="26" max="26" width="11.625" bestFit="1" customWidth="1"/>
    <col min="27" max="27" width="56.625" customWidth="1"/>
    <col min="31" max="31" width="9.5" bestFit="1" customWidth="1"/>
  </cols>
  <sheetData>
    <row r="1" spans="2:32" ht="6.75" customHeight="1"/>
    <row r="2" spans="2:32" ht="28.5">
      <c r="B2" s="59" t="s">
        <v>93</v>
      </c>
      <c r="Z2" s="233">
        <v>2022</v>
      </c>
      <c r="AA2" s="344" t="s">
        <v>213</v>
      </c>
    </row>
    <row r="3" spans="2:32" ht="6" customHeight="1"/>
    <row r="4" spans="2:32">
      <c r="C4" t="s">
        <v>94</v>
      </c>
      <c r="Z4" s="232" t="s">
        <v>192</v>
      </c>
      <c r="AA4" s="234" t="s">
        <v>259</v>
      </c>
      <c r="AC4" s="1" t="s">
        <v>193</v>
      </c>
      <c r="AD4" s="235">
        <v>39174</v>
      </c>
      <c r="AE4" s="230"/>
      <c r="AF4" s="347"/>
    </row>
    <row r="5" spans="2:32" ht="6" customHeight="1">
      <c r="AA5" s="234"/>
      <c r="AC5" s="1"/>
      <c r="AD5" s="346"/>
    </row>
    <row r="6" spans="2:32" ht="15.75" customHeight="1">
      <c r="B6" s="369" t="s">
        <v>258</v>
      </c>
      <c r="C6" s="370"/>
      <c r="D6" s="371"/>
      <c r="Y6" s="231"/>
      <c r="Z6" s="230"/>
      <c r="AA6" s="234"/>
      <c r="AC6" s="1" t="s">
        <v>195</v>
      </c>
      <c r="AD6" s="235">
        <v>40269</v>
      </c>
    </row>
    <row r="7" spans="2:32" ht="6" customHeight="1">
      <c r="B7" s="57"/>
      <c r="C7" s="58"/>
      <c r="AA7" s="234"/>
      <c r="AC7" s="1"/>
      <c r="AD7" s="345"/>
    </row>
    <row r="8" spans="2:32" ht="15.75" customHeight="1">
      <c r="B8" s="122" t="s">
        <v>88</v>
      </c>
      <c r="C8" s="367" t="s">
        <v>106</v>
      </c>
      <c r="D8" s="368"/>
      <c r="AA8" s="234"/>
      <c r="AC8" s="72">
        <f>Top!$Z$2+1</f>
        <v>2023</v>
      </c>
      <c r="AD8" s="1" t="s">
        <v>212</v>
      </c>
    </row>
    <row r="9" spans="2:32" ht="6" customHeight="1">
      <c r="B9" s="56"/>
      <c r="C9" s="58"/>
      <c r="AA9" s="234"/>
    </row>
    <row r="10" spans="2:32" ht="15.75" customHeight="1">
      <c r="B10" s="123" t="s">
        <v>89</v>
      </c>
      <c r="C10" s="372" t="s">
        <v>86</v>
      </c>
      <c r="D10" s="373"/>
      <c r="AA10" s="234"/>
    </row>
    <row r="11" spans="2:32" ht="5.25" customHeight="1">
      <c r="B11" s="56"/>
      <c r="AA11" s="234"/>
    </row>
    <row r="12" spans="2:32" ht="15.75" customHeight="1">
      <c r="B12" s="124" t="s">
        <v>90</v>
      </c>
      <c r="C12" s="374" t="s">
        <v>87</v>
      </c>
      <c r="D12" s="375"/>
      <c r="AA12" s="234"/>
    </row>
    <row r="13" spans="2:32" ht="6" customHeight="1">
      <c r="B13" s="56"/>
      <c r="AA13" s="234" t="s">
        <v>240</v>
      </c>
    </row>
    <row r="14" spans="2:32" ht="15.75" customHeight="1">
      <c r="B14" s="122" t="s">
        <v>84</v>
      </c>
      <c r="C14" s="365" t="s">
        <v>103</v>
      </c>
      <c r="D14" s="366"/>
      <c r="AA14" s="234" t="s">
        <v>241</v>
      </c>
    </row>
    <row r="15" spans="2:32" ht="6" customHeight="1">
      <c r="B15" s="56"/>
      <c r="AA15" s="234" t="s">
        <v>242</v>
      </c>
    </row>
    <row r="16" spans="2:32" ht="15.75" customHeight="1">
      <c r="B16" s="123" t="s">
        <v>85</v>
      </c>
      <c r="C16" s="372" t="s">
        <v>107</v>
      </c>
      <c r="D16" s="373"/>
      <c r="AA16" s="234" t="s">
        <v>243</v>
      </c>
    </row>
    <row r="17" spans="2:27" ht="5.25" customHeight="1">
      <c r="B17" s="56"/>
      <c r="AA17" s="234" t="s">
        <v>244</v>
      </c>
    </row>
    <row r="18" spans="2:27" ht="15.75" customHeight="1">
      <c r="B18" s="124" t="s">
        <v>101</v>
      </c>
      <c r="C18" s="374" t="s">
        <v>108</v>
      </c>
      <c r="D18" s="375"/>
      <c r="AA18" s="234" t="s">
        <v>245</v>
      </c>
    </row>
    <row r="19" spans="2:27" ht="6.75" customHeight="1">
      <c r="B19" s="56"/>
      <c r="AA19" s="234" t="s">
        <v>246</v>
      </c>
    </row>
    <row r="20" spans="2:27" ht="15" customHeight="1">
      <c r="B20" s="122" t="s">
        <v>91</v>
      </c>
      <c r="C20" s="385" t="s">
        <v>99</v>
      </c>
      <c r="D20" s="386"/>
      <c r="AA20" s="234" t="s">
        <v>247</v>
      </c>
    </row>
    <row r="21" spans="2:27" ht="6.75" customHeight="1">
      <c r="B21" s="56"/>
      <c r="AA21" s="234"/>
    </row>
    <row r="22" spans="2:27" ht="15.75" customHeight="1">
      <c r="B22" s="125" t="s">
        <v>102</v>
      </c>
      <c r="C22" s="383" t="s">
        <v>100</v>
      </c>
      <c r="D22" s="384"/>
      <c r="AA22" s="234"/>
    </row>
    <row r="23" spans="2:27" ht="15.75" customHeight="1">
      <c r="B23" s="380" t="s">
        <v>225</v>
      </c>
      <c r="C23" s="380"/>
      <c r="D23" s="180" t="s">
        <v>226</v>
      </c>
      <c r="AA23" s="234"/>
    </row>
    <row r="24" spans="2:27" ht="15.75" customHeight="1">
      <c r="B24" s="380" t="s">
        <v>227</v>
      </c>
      <c r="C24" s="380"/>
      <c r="D24" s="180" t="s">
        <v>228</v>
      </c>
      <c r="AA24" s="234"/>
    </row>
    <row r="25" spans="2:27" ht="6" customHeight="1">
      <c r="AA25" s="234"/>
    </row>
    <row r="26" spans="2:27" ht="6" customHeight="1">
      <c r="B26" s="56"/>
      <c r="AA26" s="234"/>
    </row>
    <row r="27" spans="2:27" ht="15.75" customHeight="1">
      <c r="B27" s="69" t="s">
        <v>92</v>
      </c>
      <c r="C27" s="381" t="s">
        <v>272</v>
      </c>
      <c r="D27" s="382"/>
      <c r="AA27" s="234"/>
    </row>
    <row r="28" spans="2:27" ht="6" customHeight="1">
      <c r="AA28" s="234"/>
    </row>
    <row r="29" spans="2:27" ht="15.75" customHeight="1">
      <c r="B29" s="378" t="s">
        <v>96</v>
      </c>
      <c r="C29" s="376" t="s">
        <v>273</v>
      </c>
      <c r="D29" s="377"/>
      <c r="AA29" s="234"/>
    </row>
    <row r="30" spans="2:27" ht="15.75" customHeight="1">
      <c r="B30" s="379"/>
      <c r="C30" s="111" t="s">
        <v>197</v>
      </c>
      <c r="D30" s="112" t="s">
        <v>198</v>
      </c>
      <c r="AA30" s="234"/>
    </row>
    <row r="31" spans="2:27" ht="15.75" customHeight="1">
      <c r="B31" s="110"/>
      <c r="C31" s="70"/>
      <c r="D31" s="126"/>
      <c r="AA31" s="234"/>
    </row>
    <row r="32" spans="2:27">
      <c r="AA32" s="234"/>
    </row>
    <row r="33" spans="27:27">
      <c r="AA33" s="234"/>
    </row>
    <row r="34" spans="27:27">
      <c r="AA34" s="234"/>
    </row>
    <row r="35" spans="27:27">
      <c r="AA35" s="234"/>
    </row>
    <row r="36" spans="27:27">
      <c r="AA36" s="234"/>
    </row>
    <row r="37" spans="27:27">
      <c r="AA37" s="234"/>
    </row>
    <row r="38" spans="27:27">
      <c r="AA38" s="234"/>
    </row>
    <row r="39" spans="27:27">
      <c r="AA39" s="234"/>
    </row>
  </sheetData>
  <protectedRanges>
    <protectedRange sqref="B6:D6" name="範囲1"/>
  </protectedRanges>
  <customSheetViews>
    <customSheetView guid="{5D963F3A-B207-4215-A36A-BBA0BD90DFE4}" scale="150" showGridLines="0" hiddenColumns="1">
      <pageMargins left="0.7" right="0.7" top="0.75" bottom="0.75" header="0.3" footer="0.3"/>
    </customSheetView>
  </customSheetViews>
  <mergeCells count="14">
    <mergeCell ref="C29:D29"/>
    <mergeCell ref="B29:B30"/>
    <mergeCell ref="C16:D16"/>
    <mergeCell ref="B23:C23"/>
    <mergeCell ref="B24:C24"/>
    <mergeCell ref="C27:D27"/>
    <mergeCell ref="C18:D18"/>
    <mergeCell ref="C22:D22"/>
    <mergeCell ref="C20:D20"/>
    <mergeCell ref="C14:D14"/>
    <mergeCell ref="C8:D8"/>
    <mergeCell ref="B6:D6"/>
    <mergeCell ref="C10:D10"/>
    <mergeCell ref="C12:D12"/>
  </mergeCells>
  <phoneticPr fontId="2"/>
  <dataValidations count="1">
    <dataValidation type="list" allowBlank="1" showInputMessage="1" showErrorMessage="1" sqref="B6:D6">
      <formula1>$AA$4:$AA$39</formula1>
    </dataValidation>
  </dataValidations>
  <hyperlinks>
    <hyperlink ref="C16" location="男子選手!A1" display="男子出場選手を決定してください"/>
    <hyperlink ref="C12" location="女子入力!A1" display="女子選手のデータを入力"/>
    <hyperlink ref="C18" location="女子選手!A1" display="女子出場選手を決定してください"/>
    <hyperlink ref="C30" location="'⑨ｰ２委員長集約(団体)'!Print_Area" display="団体"/>
    <hyperlink ref="D30" location="'⑨ｰ３委員長集約(個人)'!Print_Area" display="個人"/>
    <hyperlink ref="C20:D20" location="⑦日付!A1" display="申込書の日付を入力"/>
    <hyperlink ref="C14" location="基本情報!A1" display="①基本情報を入力してください"/>
    <hyperlink ref="C14:D14" location="④外字!A1" display="外字が対応可能か確認"/>
    <hyperlink ref="C12:D12" location="③女入力!A1" display="女子選手のデータを入力"/>
    <hyperlink ref="C16:D16" location="⑤男選択!A1" display="男子出場選手を決定"/>
    <hyperlink ref="C18:D18" location="⑥女選択!A1" display="女子出場選手を決定"/>
    <hyperlink ref="C10:D10" location="②男入力!A1" display="男子選手のデータを入力"/>
    <hyperlink ref="C8:D8" location="①基本情報!A1" display="基本情報を入力"/>
    <hyperlink ref="B24" location="'⑧-4女個'!A1" display="4　女子個人"/>
    <hyperlink ref="B23" location="'⑧-2女団'!A1" display="2　女子団体"/>
    <hyperlink ref="D23" location="'⑧-2男団印刷(様式2)'!A1" display="2　男子団体(様式2)"/>
    <hyperlink ref="D24" location="'⑧-4男個印刷(様式4)'!A1" display="4　男子個人(様式4)"/>
    <hyperlink ref="B23:C23" location="'⑧-1女団印刷(様式1)'!A1" display="1　女子団体(様式1)"/>
    <hyperlink ref="B24:C24" location="'⑧-3女個印刷(様式3)'!A1" display="3　女子個人(様式3)"/>
  </hyperlinks>
  <pageMargins left="0.70866141732283472" right="0.70866141732283472" top="0.74803149606299213" bottom="0.74803149606299213" header="0.31496062992125984" footer="0.31496062992125984"/>
  <pageSetup paperSize="9" scale="134"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U123"/>
  <sheetViews>
    <sheetView showZeros="0" view="pageBreakPreview" zoomScaleNormal="100" zoomScaleSheetLayoutView="100" workbookViewId="0"/>
  </sheetViews>
  <sheetFormatPr defaultColWidth="8.875" defaultRowHeight="12"/>
  <cols>
    <col min="1" max="44" width="2.25" style="129" customWidth="1"/>
    <col min="45" max="46" width="8.875" style="129" hidden="1" customWidth="1"/>
    <col min="47" max="50" width="8.875" style="129" customWidth="1"/>
    <col min="51" max="16384" width="8.875" style="129"/>
  </cols>
  <sheetData>
    <row r="1" spans="1:47" s="130" customFormat="1" ht="26.25" customHeight="1">
      <c r="A1" s="129"/>
      <c r="B1" s="129"/>
      <c r="C1" s="129"/>
      <c r="D1" s="650" t="s">
        <v>82</v>
      </c>
      <c r="E1" s="651"/>
      <c r="F1" s="651"/>
      <c r="G1" s="651"/>
      <c r="H1" s="651"/>
      <c r="I1" s="651"/>
      <c r="J1" s="652"/>
    </row>
    <row r="2" spans="1:47" s="130" customFormat="1" ht="9.75" customHeight="1"/>
    <row r="3" spans="1:47" s="130" customFormat="1" ht="13.5" customHeight="1">
      <c r="A3" s="653" t="s">
        <v>133</v>
      </c>
      <c r="B3" s="653"/>
      <c r="C3" s="653"/>
      <c r="D3" s="653"/>
    </row>
    <row r="4" spans="1:47" ht="12" customHeight="1">
      <c r="B4" s="654" t="str">
        <f>Top!$B$6</f>
        <v>令和４年度北海道中学校体育大会 第５０回北海道中学校柔道大会</v>
      </c>
      <c r="C4" s="654"/>
      <c r="D4" s="654"/>
      <c r="E4" s="654"/>
      <c r="F4" s="654"/>
      <c r="G4" s="654"/>
      <c r="H4" s="654"/>
      <c r="I4" s="654"/>
      <c r="J4" s="654"/>
      <c r="K4" s="654"/>
      <c r="L4" s="654"/>
      <c r="M4" s="654"/>
      <c r="N4" s="654"/>
      <c r="O4" s="654"/>
      <c r="P4" s="654"/>
      <c r="Q4" s="654"/>
      <c r="R4" s="654"/>
      <c r="S4" s="654"/>
      <c r="T4" s="654"/>
      <c r="U4" s="654"/>
      <c r="V4" s="654"/>
      <c r="W4" s="654"/>
      <c r="X4" s="654"/>
      <c r="Y4" s="654"/>
      <c r="Z4" s="654"/>
      <c r="AA4" s="654"/>
      <c r="AB4" s="654"/>
      <c r="AC4" s="654"/>
      <c r="AD4" s="654"/>
      <c r="AE4" s="654"/>
      <c r="AF4" s="654"/>
      <c r="AG4" s="654"/>
      <c r="AH4" s="654"/>
      <c r="AI4" s="654"/>
      <c r="AJ4" s="654"/>
      <c r="AK4" s="654"/>
      <c r="AL4" s="654"/>
    </row>
    <row r="5" spans="1:47" ht="12" customHeight="1">
      <c r="B5" s="654"/>
      <c r="C5" s="654"/>
      <c r="D5" s="654"/>
      <c r="E5" s="654"/>
      <c r="F5" s="654"/>
      <c r="G5" s="654"/>
      <c r="H5" s="654"/>
      <c r="I5" s="654"/>
      <c r="J5" s="654"/>
      <c r="K5" s="654"/>
      <c r="L5" s="654"/>
      <c r="M5" s="654"/>
      <c r="N5" s="654"/>
      <c r="O5" s="654"/>
      <c r="P5" s="654"/>
      <c r="Q5" s="654"/>
      <c r="R5" s="654"/>
      <c r="S5" s="654"/>
      <c r="T5" s="654"/>
      <c r="U5" s="654"/>
      <c r="V5" s="654"/>
      <c r="W5" s="654"/>
      <c r="X5" s="654"/>
      <c r="Y5" s="654"/>
      <c r="Z5" s="654"/>
      <c r="AA5" s="654"/>
      <c r="AB5" s="654"/>
      <c r="AC5" s="654"/>
      <c r="AD5" s="654"/>
      <c r="AE5" s="654"/>
      <c r="AF5" s="654"/>
      <c r="AG5" s="654"/>
      <c r="AH5" s="654"/>
      <c r="AI5" s="654"/>
      <c r="AJ5" s="654"/>
      <c r="AK5" s="654"/>
      <c r="AL5" s="654"/>
    </row>
    <row r="6" spans="1:47" ht="14.45" customHeight="1"/>
    <row r="7" spans="1:47" ht="15" customHeight="1">
      <c r="B7" s="655" t="s">
        <v>237</v>
      </c>
      <c r="C7" s="656"/>
      <c r="D7" s="656"/>
      <c r="E7" s="656"/>
      <c r="F7" s="656"/>
      <c r="G7" s="656"/>
      <c r="H7" s="656"/>
      <c r="I7" s="656"/>
      <c r="J7" s="656"/>
      <c r="K7" s="657"/>
      <c r="L7" s="130"/>
      <c r="M7" s="130"/>
      <c r="N7" s="658" t="s">
        <v>271</v>
      </c>
      <c r="O7" s="659"/>
      <c r="P7" s="659"/>
      <c r="Q7" s="659"/>
      <c r="R7" s="659"/>
      <c r="S7" s="660">
        <f>①基本情報!$Y$8</f>
        <v>0</v>
      </c>
      <c r="T7" s="660"/>
      <c r="U7" s="660"/>
      <c r="V7" s="660"/>
      <c r="W7" s="661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</row>
    <row r="8" spans="1:47" ht="15" customHeight="1"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</row>
    <row r="9" spans="1:47" ht="15" customHeight="1">
      <c r="B9" s="662" t="s">
        <v>112</v>
      </c>
      <c r="C9" s="662"/>
      <c r="D9" s="662"/>
      <c r="E9" s="662"/>
      <c r="F9" s="662"/>
      <c r="G9" s="653">
        <f>①基本情報!$B$9</f>
        <v>0</v>
      </c>
      <c r="H9" s="653"/>
      <c r="I9" s="653"/>
      <c r="J9" s="653"/>
      <c r="K9" s="653"/>
      <c r="L9" s="653"/>
      <c r="M9" s="653"/>
      <c r="N9" s="653"/>
      <c r="O9" s="653"/>
      <c r="P9" s="653"/>
      <c r="Q9" s="653"/>
      <c r="R9" s="653"/>
      <c r="S9" s="653"/>
      <c r="T9" s="653"/>
      <c r="U9" s="653"/>
      <c r="V9" s="653"/>
      <c r="W9" s="653"/>
      <c r="X9" s="653"/>
      <c r="Y9" s="653"/>
      <c r="Z9" s="653"/>
      <c r="AA9" s="653"/>
      <c r="AB9" s="653"/>
      <c r="AC9" s="653"/>
      <c r="AD9" s="653"/>
      <c r="AE9" s="653"/>
      <c r="AF9" s="653"/>
      <c r="AG9" s="653"/>
      <c r="AH9" s="653"/>
      <c r="AI9" s="653"/>
      <c r="AJ9" s="653"/>
      <c r="AK9" s="653"/>
      <c r="AL9" s="130"/>
      <c r="AM9" s="130"/>
    </row>
    <row r="10" spans="1:47" ht="9" customHeight="1">
      <c r="B10" s="144"/>
      <c r="C10" s="144"/>
      <c r="D10" s="144"/>
      <c r="E10" s="144"/>
      <c r="F10" s="144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</row>
    <row r="11" spans="1:47" ht="15" customHeight="1">
      <c r="B11" s="144"/>
      <c r="C11" s="144"/>
      <c r="D11" s="662" t="s">
        <v>113</v>
      </c>
      <c r="E11" s="662"/>
      <c r="F11" s="662"/>
      <c r="G11" s="653" t="str">
        <f>"〒"&amp;①基本情報!$O$8</f>
        <v>〒</v>
      </c>
      <c r="H11" s="653"/>
      <c r="I11" s="653"/>
      <c r="J11" s="653"/>
      <c r="K11" s="653"/>
      <c r="L11" s="653"/>
      <c r="M11" s="653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</row>
    <row r="12" spans="1:47" ht="15" customHeight="1">
      <c r="B12" s="144"/>
      <c r="C12" s="144"/>
      <c r="D12" s="144"/>
      <c r="E12" s="144"/>
      <c r="F12" s="144"/>
      <c r="G12" s="653">
        <f>①基本情報!$N$9</f>
        <v>0</v>
      </c>
      <c r="H12" s="653"/>
      <c r="I12" s="653"/>
      <c r="J12" s="653"/>
      <c r="K12" s="653"/>
      <c r="L12" s="653"/>
      <c r="M12" s="653"/>
      <c r="N12" s="653"/>
      <c r="O12" s="653"/>
      <c r="P12" s="653"/>
      <c r="Q12" s="653"/>
      <c r="R12" s="653"/>
      <c r="S12" s="653"/>
      <c r="T12" s="653"/>
      <c r="U12" s="653"/>
      <c r="V12" s="653"/>
      <c r="W12" s="653"/>
      <c r="X12" s="653"/>
      <c r="Y12" s="653"/>
      <c r="Z12" s="653"/>
      <c r="AA12" s="653"/>
      <c r="AB12" s="653"/>
      <c r="AC12" s="653"/>
      <c r="AD12" s="653"/>
      <c r="AE12" s="653"/>
      <c r="AF12" s="653"/>
      <c r="AG12" s="653"/>
      <c r="AH12" s="653"/>
      <c r="AI12" s="653"/>
      <c r="AJ12" s="653"/>
      <c r="AK12" s="653"/>
      <c r="AL12" s="653"/>
      <c r="AM12" s="130"/>
    </row>
    <row r="13" spans="1:47" ht="15" customHeight="1">
      <c r="B13" s="144"/>
      <c r="C13" s="144"/>
      <c r="D13" s="144"/>
      <c r="E13" s="144"/>
      <c r="F13" s="144"/>
      <c r="G13" s="653" t="s">
        <v>118</v>
      </c>
      <c r="H13" s="653"/>
      <c r="I13" s="653"/>
      <c r="J13" s="653">
        <f>①基本情報!$AC$8</f>
        <v>0</v>
      </c>
      <c r="K13" s="653"/>
      <c r="L13" s="653"/>
      <c r="M13" s="653"/>
      <c r="N13" s="653"/>
      <c r="O13" s="653"/>
      <c r="P13" s="653"/>
      <c r="Q13" s="653"/>
      <c r="R13" s="653" t="s">
        <v>119</v>
      </c>
      <c r="S13" s="653"/>
      <c r="T13" s="653"/>
      <c r="U13" s="653">
        <f>①基本情報!$AB$12</f>
        <v>0</v>
      </c>
      <c r="V13" s="653"/>
      <c r="W13" s="653"/>
      <c r="X13" s="653"/>
      <c r="Y13" s="653"/>
      <c r="Z13" s="653"/>
      <c r="AA13" s="653"/>
      <c r="AB13" s="653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</row>
    <row r="14" spans="1:47" ht="12" customHeight="1">
      <c r="B14" s="144"/>
      <c r="C14" s="144"/>
      <c r="D14" s="144"/>
      <c r="E14" s="144"/>
      <c r="F14" s="144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</row>
    <row r="15" spans="1:47" ht="15" customHeight="1">
      <c r="B15" s="663" t="s">
        <v>114</v>
      </c>
      <c r="C15" s="663"/>
      <c r="D15" s="663"/>
      <c r="E15" s="663"/>
      <c r="F15" s="663"/>
      <c r="G15" s="653" t="s">
        <v>115</v>
      </c>
      <c r="H15" s="653"/>
      <c r="I15" s="653"/>
      <c r="J15" s="653" t="str">
        <f>①基本情報!$D$18&amp;"　"&amp;①基本情報!$I$18</f>
        <v>　</v>
      </c>
      <c r="K15" s="653"/>
      <c r="L15" s="653"/>
      <c r="M15" s="653"/>
      <c r="N15" s="653"/>
      <c r="O15" s="653"/>
      <c r="P15" s="653"/>
      <c r="Q15" s="653"/>
      <c r="R15" s="653"/>
      <c r="S15" s="653" t="str">
        <f>AT15&amp;AU15</f>
        <v>0</v>
      </c>
      <c r="T15" s="653"/>
      <c r="U15" s="653"/>
      <c r="V15" s="653"/>
      <c r="W15" s="653"/>
      <c r="X15" s="653"/>
      <c r="Y15" s="653"/>
      <c r="Z15" s="653"/>
      <c r="AA15" s="653"/>
      <c r="AB15" s="653"/>
      <c r="AC15" s="653"/>
      <c r="AD15" s="653"/>
      <c r="AE15" s="653"/>
      <c r="AF15" s="653"/>
      <c r="AG15" s="653"/>
      <c r="AH15" s="653"/>
      <c r="AI15" s="653"/>
      <c r="AJ15" s="653"/>
      <c r="AK15" s="653"/>
      <c r="AL15" s="653"/>
      <c r="AM15" s="653"/>
      <c r="AS15" s="129" t="s">
        <v>135</v>
      </c>
      <c r="AT15" s="129">
        <f>①基本情報!$N$18</f>
        <v>0</v>
      </c>
      <c r="AU15" s="129" t="str">
        <f>IF(AT15="教諭","",IF(AT15="校長","",IF(AT15="部活動指導員","：任命権者("&amp;①基本情報!$W$18&amp;")","")))</f>
        <v/>
      </c>
    </row>
    <row r="16" spans="1:47" ht="15" customHeight="1">
      <c r="B16" s="144"/>
      <c r="C16" s="144"/>
      <c r="D16" s="144"/>
      <c r="E16" s="144"/>
      <c r="F16" s="144"/>
      <c r="G16" s="653" t="s">
        <v>118</v>
      </c>
      <c r="H16" s="653"/>
      <c r="I16" s="653"/>
      <c r="J16" s="653">
        <f>①基本情報!$N$20</f>
        <v>0</v>
      </c>
      <c r="K16" s="653"/>
      <c r="L16" s="653"/>
      <c r="M16" s="653"/>
      <c r="N16" s="653"/>
      <c r="O16" s="653"/>
      <c r="P16" s="653"/>
      <c r="Q16" s="653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</row>
    <row r="17" spans="2:45" ht="15" customHeight="1">
      <c r="B17" s="144"/>
      <c r="C17" s="144"/>
      <c r="D17" s="144"/>
      <c r="E17" s="144"/>
      <c r="F17" s="144"/>
      <c r="G17" s="653" t="s">
        <v>116</v>
      </c>
      <c r="H17" s="653"/>
      <c r="I17" s="653"/>
      <c r="J17" s="653">
        <f>①基本情報!$U$18</f>
        <v>0</v>
      </c>
      <c r="K17" s="653"/>
      <c r="L17" s="653"/>
      <c r="M17" s="653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</row>
    <row r="18" spans="2:45" ht="15" customHeight="1">
      <c r="B18" s="144"/>
      <c r="C18" s="144"/>
      <c r="D18" s="144"/>
      <c r="E18" s="144"/>
      <c r="F18" s="144"/>
      <c r="G18" s="653" t="s">
        <v>220</v>
      </c>
      <c r="H18" s="653"/>
      <c r="I18" s="653"/>
      <c r="J18" s="653"/>
      <c r="K18" s="653"/>
      <c r="L18" s="653"/>
      <c r="M18" s="653"/>
      <c r="N18" s="653"/>
      <c r="O18" s="653">
        <f>①基本情報!$AB$20</f>
        <v>0</v>
      </c>
      <c r="P18" s="653"/>
      <c r="Q18" s="653"/>
      <c r="R18" s="653"/>
      <c r="S18" s="653"/>
      <c r="T18" s="653"/>
      <c r="U18" s="130"/>
      <c r="V18" s="653" t="s">
        <v>221</v>
      </c>
      <c r="W18" s="653"/>
      <c r="X18" s="653"/>
      <c r="Y18" s="653"/>
      <c r="Z18" s="653"/>
      <c r="AA18" s="653"/>
      <c r="AB18" s="653"/>
      <c r="AC18" s="653"/>
      <c r="AD18" s="653"/>
      <c r="AE18" s="653">
        <f>①基本情報!$AB$22</f>
        <v>0</v>
      </c>
      <c r="AF18" s="653"/>
      <c r="AG18" s="653"/>
      <c r="AH18" s="653"/>
      <c r="AI18" s="653"/>
      <c r="AJ18" s="653"/>
      <c r="AK18" s="653"/>
      <c r="AL18" s="130"/>
      <c r="AM18" s="130"/>
    </row>
    <row r="19" spans="2:45" ht="12" customHeight="1">
      <c r="B19" s="144"/>
      <c r="C19" s="144"/>
      <c r="D19" s="144"/>
      <c r="E19" s="144"/>
      <c r="F19" s="144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</row>
    <row r="20" spans="2:45" ht="15" customHeight="1">
      <c r="B20" s="663" t="s">
        <v>217</v>
      </c>
      <c r="C20" s="663"/>
      <c r="D20" s="663"/>
      <c r="E20" s="663"/>
      <c r="F20" s="663"/>
      <c r="G20" s="663"/>
      <c r="H20" s="663"/>
      <c r="I20" s="663"/>
      <c r="J20" s="663"/>
      <c r="K20" s="663"/>
      <c r="L20" s="663"/>
      <c r="M20" s="663"/>
      <c r="N20" s="663"/>
      <c r="O20" s="663"/>
      <c r="P20" s="663"/>
      <c r="Q20" s="663"/>
      <c r="R20" s="663"/>
      <c r="S20" s="663"/>
      <c r="T20" s="663"/>
      <c r="U20" s="663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</row>
    <row r="21" spans="2:45" ht="15" customHeight="1">
      <c r="B21" s="144"/>
      <c r="C21" s="144"/>
      <c r="D21" s="144"/>
      <c r="E21" s="144"/>
      <c r="F21" s="144"/>
      <c r="G21" s="653" t="s">
        <v>115</v>
      </c>
      <c r="H21" s="653"/>
      <c r="I21" s="653"/>
      <c r="J21" s="653" t="str">
        <f>①基本情報!$D$27&amp;"　"&amp;①基本情報!$I$27</f>
        <v>　</v>
      </c>
      <c r="K21" s="653"/>
      <c r="L21" s="653"/>
      <c r="M21" s="653"/>
      <c r="N21" s="653"/>
      <c r="O21" s="653"/>
      <c r="P21" s="653"/>
      <c r="Q21" s="653"/>
      <c r="R21" s="653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</row>
    <row r="22" spans="2:45" ht="15" customHeight="1">
      <c r="B22" s="144"/>
      <c r="C22" s="144"/>
      <c r="D22" s="144"/>
      <c r="E22" s="144"/>
      <c r="F22" s="144"/>
      <c r="G22" s="653" t="s">
        <v>113</v>
      </c>
      <c r="H22" s="653"/>
      <c r="I22" s="653"/>
      <c r="J22" s="653" t="str">
        <f>"〒"&amp;①基本情報!$Q$27</f>
        <v>〒</v>
      </c>
      <c r="K22" s="653"/>
      <c r="L22" s="653"/>
      <c r="M22" s="653"/>
      <c r="N22" s="653"/>
      <c r="O22" s="653"/>
      <c r="P22" s="653"/>
      <c r="Q22" s="130"/>
      <c r="R22" s="130"/>
      <c r="S22" s="653" t="s">
        <v>118</v>
      </c>
      <c r="T22" s="653"/>
      <c r="U22" s="653"/>
      <c r="V22" s="653">
        <f>①基本情報!$N$29</f>
        <v>0</v>
      </c>
      <c r="W22" s="653"/>
      <c r="X22" s="653"/>
      <c r="Y22" s="653"/>
      <c r="Z22" s="653"/>
      <c r="AA22" s="653"/>
      <c r="AB22" s="653"/>
      <c r="AC22" s="653"/>
      <c r="AD22" s="130"/>
      <c r="AE22" s="130"/>
      <c r="AF22" s="130"/>
      <c r="AG22" s="130"/>
      <c r="AH22" s="130"/>
      <c r="AI22" s="130"/>
      <c r="AJ22" s="158"/>
      <c r="AK22" s="158"/>
      <c r="AL22" s="158"/>
      <c r="AM22" s="158"/>
    </row>
    <row r="23" spans="2:45" ht="15" customHeight="1">
      <c r="B23" s="144"/>
      <c r="C23" s="144"/>
      <c r="D23" s="144"/>
      <c r="E23" s="144"/>
      <c r="F23" s="144"/>
      <c r="G23" s="653">
        <f>①基本情報!$U$27</f>
        <v>0</v>
      </c>
      <c r="H23" s="653"/>
      <c r="I23" s="653"/>
      <c r="J23" s="653"/>
      <c r="K23" s="653"/>
      <c r="L23" s="653"/>
      <c r="M23" s="653"/>
      <c r="N23" s="653"/>
      <c r="O23" s="653"/>
      <c r="P23" s="653"/>
      <c r="Q23" s="653"/>
      <c r="R23" s="653"/>
      <c r="S23" s="653"/>
      <c r="T23" s="653"/>
      <c r="U23" s="653"/>
      <c r="V23" s="653"/>
      <c r="W23" s="653"/>
      <c r="X23" s="653"/>
      <c r="Y23" s="653"/>
      <c r="Z23" s="653"/>
      <c r="AA23" s="653"/>
      <c r="AB23" s="653"/>
      <c r="AC23" s="653"/>
      <c r="AD23" s="653"/>
      <c r="AE23" s="653"/>
      <c r="AF23" s="653"/>
      <c r="AG23" s="653"/>
      <c r="AH23" s="653"/>
      <c r="AI23" s="653"/>
      <c r="AJ23" s="653"/>
      <c r="AK23" s="653"/>
      <c r="AL23" s="653"/>
      <c r="AM23" s="130"/>
    </row>
    <row r="24" spans="2:45" ht="15" customHeight="1">
      <c r="B24" s="144"/>
      <c r="C24" s="144"/>
      <c r="D24" s="144"/>
      <c r="E24" s="144"/>
      <c r="F24" s="144"/>
      <c r="G24" s="653" t="s">
        <v>116</v>
      </c>
      <c r="H24" s="653"/>
      <c r="I24" s="653"/>
      <c r="J24" s="653">
        <f>①基本情報!$N$27</f>
        <v>0</v>
      </c>
      <c r="K24" s="653"/>
      <c r="L24" s="653"/>
      <c r="M24" s="653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</row>
    <row r="25" spans="2:45" ht="15" customHeight="1">
      <c r="B25" s="144"/>
      <c r="C25" s="144"/>
      <c r="D25" s="144"/>
      <c r="E25" s="144"/>
      <c r="F25" s="144"/>
      <c r="G25" s="653" t="s">
        <v>220</v>
      </c>
      <c r="H25" s="653"/>
      <c r="I25" s="653"/>
      <c r="J25" s="653"/>
      <c r="K25" s="653"/>
      <c r="L25" s="653"/>
      <c r="M25" s="653"/>
      <c r="N25" s="653"/>
      <c r="O25" s="653">
        <f>①基本情報!$AB$29</f>
        <v>0</v>
      </c>
      <c r="P25" s="653"/>
      <c r="Q25" s="653"/>
      <c r="R25" s="653"/>
      <c r="S25" s="653"/>
      <c r="T25" s="653"/>
      <c r="U25" s="130"/>
      <c r="V25" s="653" t="s">
        <v>221</v>
      </c>
      <c r="W25" s="653"/>
      <c r="X25" s="653"/>
      <c r="Y25" s="653"/>
      <c r="Z25" s="653"/>
      <c r="AA25" s="653"/>
      <c r="AB25" s="653"/>
      <c r="AC25" s="653"/>
      <c r="AD25" s="653"/>
      <c r="AE25" s="653">
        <f>①基本情報!$AB$31</f>
        <v>0</v>
      </c>
      <c r="AF25" s="653"/>
      <c r="AG25" s="653"/>
      <c r="AH25" s="653"/>
      <c r="AI25" s="653"/>
      <c r="AJ25" s="653"/>
      <c r="AK25" s="653"/>
      <c r="AL25" s="130"/>
      <c r="AM25" s="130"/>
    </row>
    <row r="26" spans="2:45" ht="12" customHeight="1"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</row>
    <row r="27" spans="2:45" ht="15" customHeight="1">
      <c r="B27" s="672" t="s">
        <v>117</v>
      </c>
      <c r="C27" s="672"/>
      <c r="D27" s="672"/>
      <c r="E27" s="672"/>
      <c r="F27" s="672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</row>
    <row r="28" spans="2:45" ht="15" customHeight="1">
      <c r="B28" s="676" t="s">
        <v>182</v>
      </c>
      <c r="C28" s="677"/>
      <c r="D28" s="678"/>
      <c r="E28" s="673" t="s">
        <v>39</v>
      </c>
      <c r="F28" s="673"/>
      <c r="G28" s="673"/>
      <c r="H28" s="673"/>
      <c r="I28" s="673"/>
      <c r="J28" s="673"/>
      <c r="K28" s="673"/>
      <c r="L28" s="673"/>
      <c r="M28" s="673"/>
      <c r="N28" s="673"/>
      <c r="O28" s="674" t="s">
        <v>34</v>
      </c>
      <c r="P28" s="674"/>
      <c r="Q28" s="674" t="s">
        <v>122</v>
      </c>
      <c r="R28" s="674"/>
      <c r="S28" s="675" t="s">
        <v>36</v>
      </c>
      <c r="T28" s="675"/>
      <c r="U28" s="675"/>
      <c r="V28" s="675"/>
      <c r="W28" s="675"/>
      <c r="X28" s="675"/>
      <c r="Y28" s="675"/>
      <c r="Z28" s="675"/>
      <c r="AA28" s="675"/>
      <c r="AB28" s="669" t="s">
        <v>37</v>
      </c>
      <c r="AC28" s="669"/>
      <c r="AD28" s="669"/>
      <c r="AE28" s="669" t="s">
        <v>38</v>
      </c>
      <c r="AF28" s="669"/>
      <c r="AG28" s="669"/>
      <c r="AH28" s="664" t="s">
        <v>74</v>
      </c>
      <c r="AI28" s="640"/>
      <c r="AJ28" s="640"/>
      <c r="AK28" s="640"/>
      <c r="AL28" s="665"/>
    </row>
    <row r="29" spans="2:45" ht="15" customHeight="1">
      <c r="B29" s="679"/>
      <c r="C29" s="680"/>
      <c r="D29" s="681"/>
      <c r="E29" s="670" t="s">
        <v>132</v>
      </c>
      <c r="F29" s="670"/>
      <c r="G29" s="670"/>
      <c r="H29" s="670"/>
      <c r="I29" s="670"/>
      <c r="J29" s="670"/>
      <c r="K29" s="670"/>
      <c r="L29" s="670"/>
      <c r="M29" s="670"/>
      <c r="N29" s="670"/>
      <c r="O29" s="674"/>
      <c r="P29" s="674"/>
      <c r="Q29" s="674"/>
      <c r="R29" s="674"/>
      <c r="S29" s="671" t="s">
        <v>216</v>
      </c>
      <c r="T29" s="671"/>
      <c r="U29" s="671"/>
      <c r="V29" s="671"/>
      <c r="W29" s="671"/>
      <c r="X29" s="671"/>
      <c r="Y29" s="671"/>
      <c r="Z29" s="671"/>
      <c r="AA29" s="671"/>
      <c r="AB29" s="669"/>
      <c r="AC29" s="669"/>
      <c r="AD29" s="669"/>
      <c r="AE29" s="669"/>
      <c r="AF29" s="669"/>
      <c r="AG29" s="669"/>
      <c r="AH29" s="666" t="s">
        <v>123</v>
      </c>
      <c r="AI29" s="667"/>
      <c r="AJ29" s="667"/>
      <c r="AK29" s="667"/>
      <c r="AL29" s="668"/>
      <c r="AR29" s="143"/>
    </row>
    <row r="30" spans="2:45" ht="16.899999999999999" customHeight="1">
      <c r="B30" s="676" t="s">
        <v>27</v>
      </c>
      <c r="C30" s="677"/>
      <c r="D30" s="678"/>
      <c r="E30" s="645" t="str">
        <f>IF($AS30=0,"",VLOOKUP($AS30,②男入力!$B$10:$AN$33,11))</f>
        <v/>
      </c>
      <c r="F30" s="644"/>
      <c r="G30" s="644"/>
      <c r="H30" s="644"/>
      <c r="I30" s="644"/>
      <c r="J30" s="644" t="str">
        <f>IF($AS30=0,"",VLOOKUP($AS30,②男入力!$B$10:$AN$33,15))</f>
        <v/>
      </c>
      <c r="K30" s="644"/>
      <c r="L30" s="644"/>
      <c r="M30" s="644"/>
      <c r="N30" s="648"/>
      <c r="O30" s="674" t="str">
        <f>IF($AS30=0,"",VLOOKUP($AS30,②男入力!$B$10:$AN$33,19))</f>
        <v/>
      </c>
      <c r="P30" s="674"/>
      <c r="Q30" s="674" t="str">
        <f>IF($AS30=0,"",VLOOKUP($AS30,②男入力!$B$10:$AN$33,21))</f>
        <v/>
      </c>
      <c r="R30" s="674"/>
      <c r="S30" s="684" t="str">
        <f>IF($AS30=0,"",VLOOKUP($AS30,②男入力!$B$10:$AN$33,23))</f>
        <v/>
      </c>
      <c r="T30" s="684"/>
      <c r="U30" s="684"/>
      <c r="V30" s="684"/>
      <c r="W30" s="684"/>
      <c r="X30" s="684"/>
      <c r="Y30" s="684"/>
      <c r="Z30" s="684"/>
      <c r="AA30" s="684"/>
      <c r="AB30" s="682" t="str">
        <f>IF($AS30=0,"",VLOOKUP($AS30,②男入力!$B$10:$AN$33,34))</f>
        <v/>
      </c>
      <c r="AC30" s="682"/>
      <c r="AD30" s="682"/>
      <c r="AE30" s="682" t="str">
        <f>IF($AS30=0,"",VLOOKUP($AS30,②男入力!$B$10:$AN$33,37))</f>
        <v/>
      </c>
      <c r="AF30" s="682"/>
      <c r="AG30" s="682"/>
      <c r="AH30" s="674" t="str">
        <f>IF($AS30=0,"",VLOOKUP($AS30,②男入力!$B$10:$BK$33,47))</f>
        <v/>
      </c>
      <c r="AI30" s="674"/>
      <c r="AJ30" s="674"/>
      <c r="AK30" s="674"/>
      <c r="AL30" s="674"/>
      <c r="AS30" s="669">
        <f>⑤男選択!$V$10</f>
        <v>0</v>
      </c>
    </row>
    <row r="31" spans="2:45" ht="16.899999999999999" customHeight="1">
      <c r="B31" s="679"/>
      <c r="C31" s="680"/>
      <c r="D31" s="681"/>
      <c r="E31" s="646" t="str">
        <f>IF($AS30=0,"",VLOOKUP($AS30,②男入力!$B$10:$AN$33,3))</f>
        <v/>
      </c>
      <c r="F31" s="647"/>
      <c r="G31" s="647"/>
      <c r="H31" s="647"/>
      <c r="I31" s="647"/>
      <c r="J31" s="647" t="str">
        <f>IF($AS30=0,"",VLOOKUP($AS30,②男入力!$B$10:$AN$33,7))</f>
        <v/>
      </c>
      <c r="K31" s="647"/>
      <c r="L31" s="647"/>
      <c r="M31" s="647"/>
      <c r="N31" s="649"/>
      <c r="O31" s="674"/>
      <c r="P31" s="674"/>
      <c r="Q31" s="674"/>
      <c r="R31" s="674"/>
      <c r="S31" s="683" t="str">
        <f>IF($AS30=0,"",VLOOKUP($AS30,②男入力!$B$10:$AN$33,29))</f>
        <v/>
      </c>
      <c r="T31" s="683"/>
      <c r="U31" s="683"/>
      <c r="V31" s="683"/>
      <c r="W31" s="683"/>
      <c r="X31" s="683"/>
      <c r="Y31" s="683"/>
      <c r="Z31" s="683"/>
      <c r="AA31" s="683"/>
      <c r="AB31" s="682"/>
      <c r="AC31" s="682"/>
      <c r="AD31" s="682"/>
      <c r="AE31" s="682"/>
      <c r="AF31" s="682"/>
      <c r="AG31" s="682"/>
      <c r="AH31" s="674"/>
      <c r="AI31" s="674"/>
      <c r="AJ31" s="674"/>
      <c r="AK31" s="674"/>
      <c r="AL31" s="674"/>
      <c r="AS31" s="669"/>
    </row>
    <row r="32" spans="2:45" ht="16.899999999999999" customHeight="1">
      <c r="B32" s="676" t="s">
        <v>28</v>
      </c>
      <c r="C32" s="677"/>
      <c r="D32" s="678"/>
      <c r="E32" s="645" t="str">
        <f>IF($AS32=0,"",VLOOKUP($AS32,②男入力!$B$10:$AN$33,11))</f>
        <v/>
      </c>
      <c r="F32" s="644"/>
      <c r="G32" s="644"/>
      <c r="H32" s="644"/>
      <c r="I32" s="644"/>
      <c r="J32" s="644" t="str">
        <f>IF($AS32=0,"",VLOOKUP($AS32,②男入力!$B$10:$AN$33,15))</f>
        <v/>
      </c>
      <c r="K32" s="644"/>
      <c r="L32" s="644"/>
      <c r="M32" s="644"/>
      <c r="N32" s="648"/>
      <c r="O32" s="674" t="str">
        <f>IF($AS32=0,"",VLOOKUP($AS32,②男入力!$B$10:$AN$33,19))</f>
        <v/>
      </c>
      <c r="P32" s="674"/>
      <c r="Q32" s="674" t="str">
        <f>IF($AS32=0,"",VLOOKUP($AS32,②男入力!$B$10:$AN$33,21))</f>
        <v/>
      </c>
      <c r="R32" s="674"/>
      <c r="S32" s="684" t="str">
        <f>IF($AS32=0,"",VLOOKUP($AS32,②男入力!$B$10:$AN$33,23))</f>
        <v/>
      </c>
      <c r="T32" s="684"/>
      <c r="U32" s="684"/>
      <c r="V32" s="684"/>
      <c r="W32" s="684"/>
      <c r="X32" s="684"/>
      <c r="Y32" s="684"/>
      <c r="Z32" s="684"/>
      <c r="AA32" s="684"/>
      <c r="AB32" s="682" t="str">
        <f>IF($AS32=0,"",VLOOKUP($AS32,②男入力!$B$10:$AN$33,34))</f>
        <v/>
      </c>
      <c r="AC32" s="682"/>
      <c r="AD32" s="682"/>
      <c r="AE32" s="682" t="str">
        <f>IF($AS32=0,"",VLOOKUP($AS32,②男入力!$B$10:$AN$33,37))</f>
        <v/>
      </c>
      <c r="AF32" s="682"/>
      <c r="AG32" s="682"/>
      <c r="AH32" s="674" t="str">
        <f>IF($AS32=0,"",VLOOKUP($AS32,②男入力!$B$10:$BK$33,47))</f>
        <v/>
      </c>
      <c r="AI32" s="674"/>
      <c r="AJ32" s="674"/>
      <c r="AK32" s="674"/>
      <c r="AL32" s="674"/>
      <c r="AS32" s="669">
        <f>⑤男選択!$V11</f>
        <v>0</v>
      </c>
    </row>
    <row r="33" spans="2:45" ht="16.899999999999999" customHeight="1">
      <c r="B33" s="679"/>
      <c r="C33" s="680"/>
      <c r="D33" s="681"/>
      <c r="E33" s="646" t="str">
        <f>IF($AS32=0,"",VLOOKUP($AS32,②男入力!$B$10:$AN$33,3))</f>
        <v/>
      </c>
      <c r="F33" s="647"/>
      <c r="G33" s="647"/>
      <c r="H33" s="647"/>
      <c r="I33" s="647"/>
      <c r="J33" s="647" t="str">
        <f>IF($AS32=0,"",VLOOKUP($AS32,②男入力!$B$10:$AN$33,7))</f>
        <v/>
      </c>
      <c r="K33" s="647"/>
      <c r="L33" s="647"/>
      <c r="M33" s="647"/>
      <c r="N33" s="649"/>
      <c r="O33" s="674"/>
      <c r="P33" s="674"/>
      <c r="Q33" s="674"/>
      <c r="R33" s="674"/>
      <c r="S33" s="683" t="str">
        <f>IF($AS32=0,"",VLOOKUP($AS32,②男入力!$B$10:$AN$33,29))</f>
        <v/>
      </c>
      <c r="T33" s="683"/>
      <c r="U33" s="683"/>
      <c r="V33" s="683"/>
      <c r="W33" s="683"/>
      <c r="X33" s="683"/>
      <c r="Y33" s="683"/>
      <c r="Z33" s="683"/>
      <c r="AA33" s="683"/>
      <c r="AB33" s="682"/>
      <c r="AC33" s="682"/>
      <c r="AD33" s="682"/>
      <c r="AE33" s="682"/>
      <c r="AF33" s="682"/>
      <c r="AG33" s="682"/>
      <c r="AH33" s="674"/>
      <c r="AI33" s="674"/>
      <c r="AJ33" s="674"/>
      <c r="AK33" s="674"/>
      <c r="AL33" s="674"/>
      <c r="AS33" s="669"/>
    </row>
    <row r="34" spans="2:45" ht="16.899999999999999" customHeight="1">
      <c r="B34" s="676" t="s">
        <v>29</v>
      </c>
      <c r="C34" s="677"/>
      <c r="D34" s="678"/>
      <c r="E34" s="645" t="str">
        <f>IF($AS34=0,"",VLOOKUP($AS34,②男入力!$B$10:$AN$33,11))</f>
        <v/>
      </c>
      <c r="F34" s="644"/>
      <c r="G34" s="644"/>
      <c r="H34" s="644"/>
      <c r="I34" s="644"/>
      <c r="J34" s="644" t="str">
        <f>IF($AS34=0,"",VLOOKUP($AS34,②男入力!$B$10:$AN$33,15))</f>
        <v/>
      </c>
      <c r="K34" s="644"/>
      <c r="L34" s="644"/>
      <c r="M34" s="644"/>
      <c r="N34" s="648"/>
      <c r="O34" s="674" t="str">
        <f>IF($AS34=0,"",VLOOKUP($AS34,②男入力!$B$10:$AN$33,19))</f>
        <v/>
      </c>
      <c r="P34" s="674"/>
      <c r="Q34" s="674" t="str">
        <f>IF($AS34=0,"",VLOOKUP($AS34,②男入力!$B$10:$AN$33,21))</f>
        <v/>
      </c>
      <c r="R34" s="674"/>
      <c r="S34" s="684" t="str">
        <f>IF($AS34=0,"",VLOOKUP($AS34,②男入力!$B$10:$AN$33,23))</f>
        <v/>
      </c>
      <c r="T34" s="684"/>
      <c r="U34" s="684"/>
      <c r="V34" s="684"/>
      <c r="W34" s="684"/>
      <c r="X34" s="684"/>
      <c r="Y34" s="684"/>
      <c r="Z34" s="684"/>
      <c r="AA34" s="684"/>
      <c r="AB34" s="682" t="str">
        <f>IF($AS34=0,"",VLOOKUP($AS34,②男入力!$B$10:$AN$33,34))</f>
        <v/>
      </c>
      <c r="AC34" s="682"/>
      <c r="AD34" s="682"/>
      <c r="AE34" s="682" t="str">
        <f>IF($AS34=0,"",VLOOKUP($AS34,②男入力!$B$10:$AN$33,37))</f>
        <v/>
      </c>
      <c r="AF34" s="682"/>
      <c r="AG34" s="682"/>
      <c r="AH34" s="674" t="str">
        <f>IF($AS34=0,"",VLOOKUP($AS34,②男入力!$B$10:$BK$33,47))</f>
        <v/>
      </c>
      <c r="AI34" s="674"/>
      <c r="AJ34" s="674"/>
      <c r="AK34" s="674"/>
      <c r="AL34" s="674"/>
      <c r="AS34" s="669">
        <f>⑤男選択!$V12</f>
        <v>0</v>
      </c>
    </row>
    <row r="35" spans="2:45" ht="16.899999999999999" customHeight="1">
      <c r="B35" s="679"/>
      <c r="C35" s="680"/>
      <c r="D35" s="681"/>
      <c r="E35" s="646" t="str">
        <f>IF($AS34=0,"",VLOOKUP($AS34,②男入力!$B$10:$AN$33,3))</f>
        <v/>
      </c>
      <c r="F35" s="647"/>
      <c r="G35" s="647"/>
      <c r="H35" s="647"/>
      <c r="I35" s="647"/>
      <c r="J35" s="647" t="str">
        <f>IF($AS34=0,"",VLOOKUP($AS34,②男入力!$B$10:$AN$33,7))</f>
        <v/>
      </c>
      <c r="K35" s="647"/>
      <c r="L35" s="647"/>
      <c r="M35" s="647"/>
      <c r="N35" s="649"/>
      <c r="O35" s="674"/>
      <c r="P35" s="674"/>
      <c r="Q35" s="674"/>
      <c r="R35" s="674"/>
      <c r="S35" s="683" t="str">
        <f>IF($AS34=0,"",VLOOKUP($AS34,②男入力!$B$10:$AN$33,29))</f>
        <v/>
      </c>
      <c r="T35" s="683"/>
      <c r="U35" s="683"/>
      <c r="V35" s="683"/>
      <c r="W35" s="683"/>
      <c r="X35" s="683"/>
      <c r="Y35" s="683"/>
      <c r="Z35" s="683"/>
      <c r="AA35" s="683"/>
      <c r="AB35" s="682"/>
      <c r="AC35" s="682"/>
      <c r="AD35" s="682"/>
      <c r="AE35" s="682"/>
      <c r="AF35" s="682"/>
      <c r="AG35" s="682"/>
      <c r="AH35" s="674"/>
      <c r="AI35" s="674"/>
      <c r="AJ35" s="674"/>
      <c r="AK35" s="674"/>
      <c r="AL35" s="674"/>
      <c r="AS35" s="669"/>
    </row>
    <row r="36" spans="2:45" ht="16.899999999999999" customHeight="1">
      <c r="B36" s="676" t="s">
        <v>72</v>
      </c>
      <c r="C36" s="677"/>
      <c r="D36" s="678"/>
      <c r="E36" s="645" t="str">
        <f>IF($AS36=0,"",VLOOKUP($AS36,②男入力!$B$10:$AN$33,11))</f>
        <v/>
      </c>
      <c r="F36" s="644"/>
      <c r="G36" s="644"/>
      <c r="H36" s="644"/>
      <c r="I36" s="644"/>
      <c r="J36" s="644" t="str">
        <f>IF($AS36=0,"",VLOOKUP($AS36,②男入力!$B$10:$AN$33,15))</f>
        <v/>
      </c>
      <c r="K36" s="644"/>
      <c r="L36" s="644"/>
      <c r="M36" s="644"/>
      <c r="N36" s="648"/>
      <c r="O36" s="674" t="str">
        <f>IF($AS36=0,"",VLOOKUP($AS36,②男入力!$B$10:$AN$33,19))</f>
        <v/>
      </c>
      <c r="P36" s="674"/>
      <c r="Q36" s="674" t="str">
        <f>IF($AS36=0,"",VLOOKUP($AS36,②男入力!$B$10:$AN$33,21))</f>
        <v/>
      </c>
      <c r="R36" s="674"/>
      <c r="S36" s="684" t="str">
        <f>IF($AS36=0,"",VLOOKUP($AS36,②男入力!$B$10:$AN$33,23))</f>
        <v/>
      </c>
      <c r="T36" s="684"/>
      <c r="U36" s="684"/>
      <c r="V36" s="684"/>
      <c r="W36" s="684"/>
      <c r="X36" s="684"/>
      <c r="Y36" s="684"/>
      <c r="Z36" s="684"/>
      <c r="AA36" s="684"/>
      <c r="AB36" s="682" t="str">
        <f>IF($AS36=0,"",VLOOKUP($AS36,②男入力!$B$10:$AN$33,34))</f>
        <v/>
      </c>
      <c r="AC36" s="682"/>
      <c r="AD36" s="682"/>
      <c r="AE36" s="682" t="str">
        <f>IF($AS36=0,"",VLOOKUP($AS36,②男入力!$B$10:$AN$33,37))</f>
        <v/>
      </c>
      <c r="AF36" s="682"/>
      <c r="AG36" s="682"/>
      <c r="AH36" s="674" t="str">
        <f>IF($AS36=0,"",VLOOKUP($AS36,②男入力!$B$10:$BK$33,47))</f>
        <v/>
      </c>
      <c r="AI36" s="674"/>
      <c r="AJ36" s="674"/>
      <c r="AK36" s="674"/>
      <c r="AL36" s="674"/>
      <c r="AS36" s="669">
        <f>⑤男選択!$V13</f>
        <v>0</v>
      </c>
    </row>
    <row r="37" spans="2:45" ht="16.899999999999999" customHeight="1">
      <c r="B37" s="679"/>
      <c r="C37" s="680"/>
      <c r="D37" s="681"/>
      <c r="E37" s="646" t="str">
        <f>IF($AS36=0,"",VLOOKUP($AS36,②男入力!$B$10:$AN$33,3))</f>
        <v/>
      </c>
      <c r="F37" s="647"/>
      <c r="G37" s="647"/>
      <c r="H37" s="647"/>
      <c r="I37" s="647"/>
      <c r="J37" s="647" t="str">
        <f>IF($AS36=0,"",VLOOKUP($AS36,②男入力!$B$10:$AN$33,7))</f>
        <v/>
      </c>
      <c r="K37" s="647"/>
      <c r="L37" s="647"/>
      <c r="M37" s="647"/>
      <c r="N37" s="649"/>
      <c r="O37" s="674"/>
      <c r="P37" s="674"/>
      <c r="Q37" s="674"/>
      <c r="R37" s="674"/>
      <c r="S37" s="683" t="str">
        <f>IF($AS36=0,"",VLOOKUP($AS36,②男入力!$B$10:$AN$33,29))</f>
        <v/>
      </c>
      <c r="T37" s="683"/>
      <c r="U37" s="683"/>
      <c r="V37" s="683"/>
      <c r="W37" s="683"/>
      <c r="X37" s="683"/>
      <c r="Y37" s="683"/>
      <c r="Z37" s="683"/>
      <c r="AA37" s="683"/>
      <c r="AB37" s="682"/>
      <c r="AC37" s="682"/>
      <c r="AD37" s="682"/>
      <c r="AE37" s="682"/>
      <c r="AF37" s="682"/>
      <c r="AG37" s="682"/>
      <c r="AH37" s="674"/>
      <c r="AI37" s="674"/>
      <c r="AJ37" s="674"/>
      <c r="AK37" s="674"/>
      <c r="AL37" s="674"/>
      <c r="AS37" s="669"/>
    </row>
    <row r="38" spans="2:45" ht="16.899999999999999" customHeight="1">
      <c r="B38" s="676" t="s">
        <v>31</v>
      </c>
      <c r="C38" s="677"/>
      <c r="D38" s="678"/>
      <c r="E38" s="645" t="str">
        <f>IF($AS38=0,"",VLOOKUP($AS38,②男入力!$B$10:$AN$33,11))</f>
        <v/>
      </c>
      <c r="F38" s="644"/>
      <c r="G38" s="644"/>
      <c r="H38" s="644"/>
      <c r="I38" s="644"/>
      <c r="J38" s="644" t="str">
        <f>IF($AS38=0,"",VLOOKUP($AS38,②男入力!$B$10:$AN$33,15))</f>
        <v/>
      </c>
      <c r="K38" s="644"/>
      <c r="L38" s="644"/>
      <c r="M38" s="644"/>
      <c r="N38" s="648"/>
      <c r="O38" s="674" t="str">
        <f>IF($AS38=0,"",VLOOKUP($AS38,②男入力!$B$10:$AN$33,19))</f>
        <v/>
      </c>
      <c r="P38" s="674"/>
      <c r="Q38" s="674" t="str">
        <f>IF($AS38=0,"",VLOOKUP($AS38,②男入力!$B$10:$AN$33,21))</f>
        <v/>
      </c>
      <c r="R38" s="674"/>
      <c r="S38" s="684" t="str">
        <f>IF($AS38=0,"",VLOOKUP($AS38,②男入力!$B$10:$AN$33,23))</f>
        <v/>
      </c>
      <c r="T38" s="684"/>
      <c r="U38" s="684"/>
      <c r="V38" s="684"/>
      <c r="W38" s="684"/>
      <c r="X38" s="684"/>
      <c r="Y38" s="684"/>
      <c r="Z38" s="684"/>
      <c r="AA38" s="684"/>
      <c r="AB38" s="682" t="str">
        <f>IF($AS38=0,"",VLOOKUP($AS38,②男入力!$B$10:$AN$33,34))</f>
        <v/>
      </c>
      <c r="AC38" s="682"/>
      <c r="AD38" s="682"/>
      <c r="AE38" s="682" t="str">
        <f>IF($AS38=0,"",VLOOKUP($AS38,②男入力!$B$10:$AN$33,37))</f>
        <v/>
      </c>
      <c r="AF38" s="682"/>
      <c r="AG38" s="682"/>
      <c r="AH38" s="674" t="str">
        <f>IF($AS38=0,"",VLOOKUP($AS38,②男入力!$B$10:$BK$33,47))</f>
        <v/>
      </c>
      <c r="AI38" s="674"/>
      <c r="AJ38" s="674"/>
      <c r="AK38" s="674"/>
      <c r="AL38" s="674"/>
      <c r="AS38" s="669">
        <f>⑤男選択!$V14</f>
        <v>0</v>
      </c>
    </row>
    <row r="39" spans="2:45" ht="16.899999999999999" customHeight="1">
      <c r="B39" s="679"/>
      <c r="C39" s="680"/>
      <c r="D39" s="681"/>
      <c r="E39" s="646" t="str">
        <f>IF($AS38=0,"",VLOOKUP($AS38,②男入力!$B$10:$AN$33,3))</f>
        <v/>
      </c>
      <c r="F39" s="647"/>
      <c r="G39" s="647"/>
      <c r="H39" s="647"/>
      <c r="I39" s="647"/>
      <c r="J39" s="647" t="str">
        <f>IF($AS38=0,"",VLOOKUP($AS38,②男入力!$B$10:$AN$33,7))</f>
        <v/>
      </c>
      <c r="K39" s="647"/>
      <c r="L39" s="647"/>
      <c r="M39" s="647"/>
      <c r="N39" s="649"/>
      <c r="O39" s="674"/>
      <c r="P39" s="674"/>
      <c r="Q39" s="674"/>
      <c r="R39" s="674"/>
      <c r="S39" s="683" t="str">
        <f>IF($AS38=0,"",VLOOKUP($AS38,②男入力!$B$10:$AN$33,29))</f>
        <v/>
      </c>
      <c r="T39" s="683"/>
      <c r="U39" s="683"/>
      <c r="V39" s="683"/>
      <c r="W39" s="683"/>
      <c r="X39" s="683"/>
      <c r="Y39" s="683"/>
      <c r="Z39" s="683"/>
      <c r="AA39" s="683"/>
      <c r="AB39" s="682"/>
      <c r="AC39" s="682"/>
      <c r="AD39" s="682"/>
      <c r="AE39" s="682"/>
      <c r="AF39" s="682"/>
      <c r="AG39" s="682"/>
      <c r="AH39" s="674"/>
      <c r="AI39" s="674"/>
      <c r="AJ39" s="674"/>
      <c r="AK39" s="674"/>
      <c r="AL39" s="674"/>
      <c r="AS39" s="669"/>
    </row>
    <row r="40" spans="2:45" ht="16.899999999999999" customHeight="1">
      <c r="B40" s="676" t="s">
        <v>120</v>
      </c>
      <c r="C40" s="677"/>
      <c r="D40" s="678"/>
      <c r="E40" s="645" t="str">
        <f>IF($AS40=0,"",VLOOKUP($AS40,②男入力!$B$10:$AN$33,11))</f>
        <v/>
      </c>
      <c r="F40" s="644"/>
      <c r="G40" s="644"/>
      <c r="H40" s="644"/>
      <c r="I40" s="644"/>
      <c r="J40" s="644" t="str">
        <f>IF($AS40=0,"",VLOOKUP($AS40,②男入力!$B$10:$AN$33,15))</f>
        <v/>
      </c>
      <c r="K40" s="644"/>
      <c r="L40" s="644"/>
      <c r="M40" s="644"/>
      <c r="N40" s="648"/>
      <c r="O40" s="674" t="str">
        <f>IF($AS40=0,"",VLOOKUP($AS40,②男入力!$B$10:$AN$33,19))</f>
        <v/>
      </c>
      <c r="P40" s="674"/>
      <c r="Q40" s="674" t="str">
        <f>IF($AS40=0,"",VLOOKUP($AS40,②男入力!$B$10:$AN$33,21))</f>
        <v/>
      </c>
      <c r="R40" s="674"/>
      <c r="S40" s="684" t="str">
        <f>IF($AS40=0,"",VLOOKUP($AS40,②男入力!$B$10:$AN$33,23))</f>
        <v/>
      </c>
      <c r="T40" s="684"/>
      <c r="U40" s="684"/>
      <c r="V40" s="684"/>
      <c r="W40" s="684"/>
      <c r="X40" s="684"/>
      <c r="Y40" s="684"/>
      <c r="Z40" s="684"/>
      <c r="AA40" s="684"/>
      <c r="AB40" s="682" t="str">
        <f>IF($AS40=0,"",VLOOKUP($AS40,②男入力!$B$10:$AN$33,34))</f>
        <v/>
      </c>
      <c r="AC40" s="682"/>
      <c r="AD40" s="682"/>
      <c r="AE40" s="682" t="str">
        <f>IF($AS40=0,"",VLOOKUP($AS40,②男入力!$B$10:$AN$33,37))</f>
        <v/>
      </c>
      <c r="AF40" s="682"/>
      <c r="AG40" s="682"/>
      <c r="AH40" s="674" t="str">
        <f>IF($AS40=0,"",VLOOKUP($AS40,②男入力!$B$10:$BK$33,47))</f>
        <v/>
      </c>
      <c r="AI40" s="674"/>
      <c r="AJ40" s="674"/>
      <c r="AK40" s="674"/>
      <c r="AL40" s="674"/>
      <c r="AS40" s="669">
        <f>⑤男選択!$V15</f>
        <v>0</v>
      </c>
    </row>
    <row r="41" spans="2:45" ht="16.899999999999999" customHeight="1">
      <c r="B41" s="679"/>
      <c r="C41" s="680"/>
      <c r="D41" s="681"/>
      <c r="E41" s="646" t="str">
        <f>IF($AS40=0,"",VLOOKUP($AS40,②男入力!$B$10:$AN$33,3))</f>
        <v/>
      </c>
      <c r="F41" s="647"/>
      <c r="G41" s="647"/>
      <c r="H41" s="647"/>
      <c r="I41" s="647"/>
      <c r="J41" s="647" t="str">
        <f>IF($AS40=0,"",VLOOKUP($AS40,②男入力!$B$10:$AN$33,7))</f>
        <v/>
      </c>
      <c r="K41" s="647"/>
      <c r="L41" s="647"/>
      <c r="M41" s="647"/>
      <c r="N41" s="649"/>
      <c r="O41" s="674"/>
      <c r="P41" s="674"/>
      <c r="Q41" s="674"/>
      <c r="R41" s="674"/>
      <c r="S41" s="683" t="str">
        <f>IF($AS40=0,"",VLOOKUP($AS40,②男入力!$B$10:$AN$33,29))</f>
        <v/>
      </c>
      <c r="T41" s="683"/>
      <c r="U41" s="683"/>
      <c r="V41" s="683"/>
      <c r="W41" s="683"/>
      <c r="X41" s="683"/>
      <c r="Y41" s="683"/>
      <c r="Z41" s="683"/>
      <c r="AA41" s="683"/>
      <c r="AB41" s="682"/>
      <c r="AC41" s="682"/>
      <c r="AD41" s="682"/>
      <c r="AE41" s="682"/>
      <c r="AF41" s="682"/>
      <c r="AG41" s="682"/>
      <c r="AH41" s="674"/>
      <c r="AI41" s="674"/>
      <c r="AJ41" s="674"/>
      <c r="AK41" s="674"/>
      <c r="AL41" s="674"/>
      <c r="AS41" s="669"/>
    </row>
    <row r="42" spans="2:45" ht="16.899999999999999" customHeight="1">
      <c r="B42" s="676" t="s">
        <v>121</v>
      </c>
      <c r="C42" s="677"/>
      <c r="D42" s="678"/>
      <c r="E42" s="645" t="str">
        <f>IF($AS42=0,"",VLOOKUP($AS42,②男入力!$B$10:$AN$33,11))</f>
        <v/>
      </c>
      <c r="F42" s="644"/>
      <c r="G42" s="644"/>
      <c r="H42" s="644"/>
      <c r="I42" s="644"/>
      <c r="J42" s="644" t="str">
        <f>IF($AS42=0,"",VLOOKUP($AS42,②男入力!$B$10:$AN$33,15))</f>
        <v/>
      </c>
      <c r="K42" s="644"/>
      <c r="L42" s="644"/>
      <c r="M42" s="644"/>
      <c r="N42" s="648"/>
      <c r="O42" s="674" t="str">
        <f>IF($AS42=0,"",VLOOKUP($AS42,②男入力!$B$10:$AN$33,19))</f>
        <v/>
      </c>
      <c r="P42" s="674"/>
      <c r="Q42" s="674" t="str">
        <f>IF($AS42=0,"",VLOOKUP($AS42,②男入力!$B$10:$AN$33,21))</f>
        <v/>
      </c>
      <c r="R42" s="674"/>
      <c r="S42" s="684" t="str">
        <f>IF($AS42=0,"",VLOOKUP($AS42,②男入力!$B$10:$AN$33,23))</f>
        <v/>
      </c>
      <c r="T42" s="684"/>
      <c r="U42" s="684"/>
      <c r="V42" s="684"/>
      <c r="W42" s="684"/>
      <c r="X42" s="684"/>
      <c r="Y42" s="684"/>
      <c r="Z42" s="684"/>
      <c r="AA42" s="684"/>
      <c r="AB42" s="682" t="str">
        <f>IF($AS42=0,"",VLOOKUP($AS42,②男入力!$B$10:$AN$33,34))</f>
        <v/>
      </c>
      <c r="AC42" s="682"/>
      <c r="AD42" s="682"/>
      <c r="AE42" s="682" t="str">
        <f>IF($AS42=0,"",VLOOKUP($AS42,②男入力!$B$10:$AN$33,37))</f>
        <v/>
      </c>
      <c r="AF42" s="682"/>
      <c r="AG42" s="682"/>
      <c r="AH42" s="674" t="str">
        <f>IF($AS42=0,"",VLOOKUP($AS42,②男入力!$B$10:$BK$33,47))</f>
        <v/>
      </c>
      <c r="AI42" s="674"/>
      <c r="AJ42" s="674"/>
      <c r="AK42" s="674"/>
      <c r="AL42" s="674"/>
      <c r="AS42" s="669">
        <f>⑤男選択!$V16</f>
        <v>0</v>
      </c>
    </row>
    <row r="43" spans="2:45" ht="16.899999999999999" customHeight="1">
      <c r="B43" s="679"/>
      <c r="C43" s="680"/>
      <c r="D43" s="681"/>
      <c r="E43" s="646" t="str">
        <f>IF($AS42=0,"",VLOOKUP($AS42,②男入力!$B$10:$AN$33,3))</f>
        <v/>
      </c>
      <c r="F43" s="647"/>
      <c r="G43" s="647"/>
      <c r="H43" s="647"/>
      <c r="I43" s="647"/>
      <c r="J43" s="647" t="str">
        <f>IF($AS42=0,"",VLOOKUP($AS42,②男入力!$B$10:$AN$33,7))</f>
        <v/>
      </c>
      <c r="K43" s="647"/>
      <c r="L43" s="647"/>
      <c r="M43" s="647"/>
      <c r="N43" s="649"/>
      <c r="O43" s="674"/>
      <c r="P43" s="674"/>
      <c r="Q43" s="674"/>
      <c r="R43" s="674"/>
      <c r="S43" s="683" t="str">
        <f>IF($AS42=0,"",VLOOKUP($AS42,②男入力!$B$10:$AN$33,29))</f>
        <v/>
      </c>
      <c r="T43" s="683"/>
      <c r="U43" s="683"/>
      <c r="V43" s="683"/>
      <c r="W43" s="683"/>
      <c r="X43" s="683"/>
      <c r="Y43" s="683"/>
      <c r="Z43" s="683"/>
      <c r="AA43" s="683"/>
      <c r="AB43" s="682"/>
      <c r="AC43" s="682"/>
      <c r="AD43" s="682"/>
      <c r="AE43" s="682"/>
      <c r="AF43" s="682"/>
      <c r="AG43" s="682"/>
      <c r="AH43" s="674"/>
      <c r="AI43" s="674"/>
      <c r="AJ43" s="674"/>
      <c r="AK43" s="674"/>
      <c r="AL43" s="674"/>
      <c r="AS43" s="669"/>
    </row>
    <row r="44" spans="2:45" ht="16.899999999999999" customHeight="1">
      <c r="B44" s="640"/>
      <c r="C44" s="640"/>
      <c r="D44" s="640"/>
      <c r="E44" s="644"/>
      <c r="F44" s="644"/>
      <c r="G44" s="644"/>
      <c r="H44" s="644"/>
      <c r="I44" s="644"/>
      <c r="J44" s="644"/>
      <c r="K44" s="644"/>
      <c r="L44" s="644"/>
      <c r="M44" s="644"/>
      <c r="N44" s="644"/>
      <c r="O44" s="689"/>
      <c r="P44" s="689"/>
      <c r="Q44" s="689"/>
      <c r="R44" s="689"/>
      <c r="S44" s="690"/>
      <c r="T44" s="690"/>
      <c r="U44" s="690"/>
      <c r="V44" s="690"/>
      <c r="W44" s="690"/>
      <c r="X44" s="690"/>
      <c r="Y44" s="690"/>
      <c r="Z44" s="690"/>
      <c r="AA44" s="690"/>
      <c r="AB44" s="685"/>
      <c r="AC44" s="685"/>
      <c r="AD44" s="685"/>
      <c r="AE44" s="685"/>
      <c r="AF44" s="685"/>
      <c r="AG44" s="685"/>
      <c r="AH44" s="641"/>
      <c r="AI44" s="641"/>
      <c r="AJ44" s="641"/>
      <c r="AK44" s="641"/>
      <c r="AL44" s="641"/>
      <c r="AS44" s="669"/>
    </row>
    <row r="45" spans="2:45" ht="16.899999999999999" customHeight="1">
      <c r="B45" s="641"/>
      <c r="C45" s="641"/>
      <c r="D45" s="641"/>
      <c r="E45" s="642"/>
      <c r="F45" s="642"/>
      <c r="G45" s="642"/>
      <c r="H45" s="642"/>
      <c r="I45" s="642"/>
      <c r="J45" s="642"/>
      <c r="K45" s="642"/>
      <c r="L45" s="642"/>
      <c r="M45" s="642"/>
      <c r="N45" s="642"/>
      <c r="O45" s="687"/>
      <c r="P45" s="687"/>
      <c r="Q45" s="687"/>
      <c r="R45" s="687"/>
      <c r="S45" s="686"/>
      <c r="T45" s="686"/>
      <c r="U45" s="686"/>
      <c r="V45" s="686"/>
      <c r="W45" s="686"/>
      <c r="X45" s="686"/>
      <c r="Y45" s="686"/>
      <c r="Z45" s="686"/>
      <c r="AA45" s="686"/>
      <c r="AB45" s="643"/>
      <c r="AC45" s="643"/>
      <c r="AD45" s="643"/>
      <c r="AE45" s="643"/>
      <c r="AF45" s="643"/>
      <c r="AG45" s="643"/>
      <c r="AH45" s="641"/>
      <c r="AI45" s="641"/>
      <c r="AJ45" s="641"/>
      <c r="AK45" s="641"/>
      <c r="AL45" s="641"/>
      <c r="AS45" s="669"/>
    </row>
    <row r="46" spans="2:45" ht="12" customHeight="1"/>
    <row r="47" spans="2:45" ht="15" customHeight="1">
      <c r="B47" s="691" t="s">
        <v>284</v>
      </c>
      <c r="C47" s="691"/>
      <c r="D47" s="691"/>
      <c r="E47" s="691"/>
      <c r="F47" s="691"/>
      <c r="G47" s="691"/>
      <c r="H47" s="691"/>
      <c r="I47" s="691"/>
      <c r="J47" s="691"/>
      <c r="K47" s="691"/>
      <c r="L47" s="691"/>
      <c r="M47" s="691"/>
      <c r="N47" s="691"/>
      <c r="O47" s="691"/>
      <c r="P47" s="691"/>
      <c r="Q47" s="691"/>
      <c r="R47" s="691"/>
      <c r="S47" s="691"/>
      <c r="T47" s="691"/>
      <c r="U47" s="691"/>
      <c r="V47" s="691"/>
      <c r="W47" s="691"/>
      <c r="X47" s="691"/>
      <c r="Y47" s="691"/>
      <c r="Z47" s="691"/>
      <c r="AA47" s="691"/>
      <c r="AB47" s="691"/>
      <c r="AC47" s="691"/>
      <c r="AD47" s="691"/>
      <c r="AE47" s="691"/>
      <c r="AF47" s="691"/>
      <c r="AG47" s="691"/>
      <c r="AH47" s="691"/>
      <c r="AI47" s="691"/>
      <c r="AJ47" s="691"/>
      <c r="AK47" s="691"/>
      <c r="AL47" s="691"/>
    </row>
    <row r="48" spans="2:45" ht="15" customHeight="1">
      <c r="B48" s="691"/>
      <c r="C48" s="691"/>
      <c r="D48" s="691"/>
      <c r="E48" s="691"/>
      <c r="F48" s="691"/>
      <c r="G48" s="691"/>
      <c r="H48" s="691"/>
      <c r="I48" s="691"/>
      <c r="J48" s="691"/>
      <c r="K48" s="691"/>
      <c r="L48" s="691"/>
      <c r="M48" s="691"/>
      <c r="N48" s="691"/>
      <c r="O48" s="691"/>
      <c r="P48" s="691"/>
      <c r="Q48" s="691"/>
      <c r="R48" s="691"/>
      <c r="S48" s="691"/>
      <c r="T48" s="691"/>
      <c r="U48" s="691"/>
      <c r="V48" s="691"/>
      <c r="W48" s="691"/>
      <c r="X48" s="691"/>
      <c r="Y48" s="691"/>
      <c r="Z48" s="691"/>
      <c r="AA48" s="691"/>
      <c r="AB48" s="691"/>
      <c r="AC48" s="691"/>
      <c r="AD48" s="691"/>
      <c r="AE48" s="691"/>
      <c r="AF48" s="691"/>
      <c r="AG48" s="691"/>
      <c r="AH48" s="691"/>
      <c r="AI48" s="691"/>
      <c r="AJ48" s="691"/>
      <c r="AK48" s="691"/>
      <c r="AL48" s="691"/>
    </row>
    <row r="49" spans="2:38" ht="15" customHeight="1">
      <c r="B49" s="691"/>
      <c r="C49" s="691"/>
      <c r="D49" s="691"/>
      <c r="E49" s="691"/>
      <c r="F49" s="691"/>
      <c r="G49" s="691"/>
      <c r="H49" s="691"/>
      <c r="I49" s="691"/>
      <c r="J49" s="691"/>
      <c r="K49" s="691"/>
      <c r="L49" s="691"/>
      <c r="M49" s="691"/>
      <c r="N49" s="691"/>
      <c r="O49" s="691"/>
      <c r="P49" s="691"/>
      <c r="Q49" s="691"/>
      <c r="R49" s="691"/>
      <c r="S49" s="691"/>
      <c r="T49" s="691"/>
      <c r="U49" s="691"/>
      <c r="V49" s="691"/>
      <c r="W49" s="691"/>
      <c r="X49" s="691"/>
      <c r="Y49" s="691"/>
      <c r="Z49" s="691"/>
      <c r="AA49" s="691"/>
      <c r="AB49" s="691"/>
      <c r="AC49" s="691"/>
      <c r="AD49" s="691"/>
      <c r="AE49" s="691"/>
      <c r="AF49" s="691"/>
      <c r="AG49" s="691"/>
      <c r="AH49" s="691"/>
      <c r="AI49" s="691"/>
      <c r="AJ49" s="691"/>
      <c r="AK49" s="691"/>
      <c r="AL49" s="691"/>
    </row>
    <row r="50" spans="2:38" ht="15" customHeight="1">
      <c r="D50" s="39"/>
      <c r="E50" s="692" t="str">
        <f>⑦日付!$Q$6</f>
        <v>令和4年月日</v>
      </c>
      <c r="F50" s="692"/>
      <c r="G50" s="692"/>
      <c r="H50" s="692"/>
      <c r="I50" s="692"/>
      <c r="J50" s="692"/>
      <c r="K50" s="692"/>
      <c r="L50" s="692"/>
      <c r="M50" s="692"/>
      <c r="N50" s="692"/>
      <c r="O50" s="692"/>
      <c r="P50" s="692"/>
      <c r="Q50" s="39"/>
      <c r="R50" s="39"/>
    </row>
    <row r="51" spans="2:38" ht="8.25" customHeight="1"/>
    <row r="52" spans="2:38" ht="15" customHeight="1">
      <c r="C52" s="693" t="str">
        <f>①基本情報!$B$9&amp;"　　校長　　"&amp;①基本情報!$U$12&amp;"　　印"</f>
        <v>　　校長　　　　印</v>
      </c>
      <c r="D52" s="693"/>
      <c r="E52" s="693"/>
      <c r="F52" s="693"/>
      <c r="G52" s="693"/>
      <c r="H52" s="693"/>
      <c r="I52" s="693"/>
      <c r="J52" s="693"/>
      <c r="K52" s="693"/>
      <c r="L52" s="693"/>
      <c r="M52" s="693"/>
      <c r="N52" s="693"/>
      <c r="O52" s="693"/>
      <c r="P52" s="693"/>
      <c r="Q52" s="693"/>
      <c r="R52" s="693"/>
      <c r="S52" s="693"/>
      <c r="T52" s="693"/>
      <c r="U52" s="693"/>
      <c r="V52" s="693"/>
      <c r="W52" s="693"/>
      <c r="X52" s="693"/>
      <c r="Y52" s="693"/>
      <c r="Z52" s="693"/>
      <c r="AA52" s="693"/>
      <c r="AB52" s="693"/>
      <c r="AC52" s="693"/>
      <c r="AD52" s="693"/>
      <c r="AE52" s="693"/>
      <c r="AF52" s="693"/>
      <c r="AG52" s="693"/>
      <c r="AH52" s="693"/>
      <c r="AI52" s="693"/>
      <c r="AJ52" s="693"/>
    </row>
    <row r="53" spans="2:38" ht="15" customHeight="1"/>
    <row r="54" spans="2:38" ht="12" customHeight="1"/>
    <row r="55" spans="2:38" ht="12" customHeight="1"/>
    <row r="56" spans="2:38" ht="12" customHeight="1"/>
    <row r="57" spans="2:38" ht="12" customHeight="1"/>
    <row r="58" spans="2:38" ht="12" customHeight="1"/>
    <row r="59" spans="2:38" ht="12" customHeight="1"/>
    <row r="60" spans="2:38" ht="12" customHeight="1"/>
    <row r="61" spans="2:38" ht="12" customHeight="1"/>
    <row r="62" spans="2:38" ht="12" customHeight="1"/>
    <row r="63" spans="2:38" ht="12" customHeight="1"/>
    <row r="64" spans="2:38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</sheetData>
  <mergeCells count="160">
    <mergeCell ref="B30:D31"/>
    <mergeCell ref="B32:D33"/>
    <mergeCell ref="B34:D35"/>
    <mergeCell ref="B36:D37"/>
    <mergeCell ref="B38:D39"/>
    <mergeCell ref="B40:D41"/>
    <mergeCell ref="B42:D43"/>
    <mergeCell ref="AE18:AK18"/>
    <mergeCell ref="G23:AL23"/>
    <mergeCell ref="O25:T25"/>
    <mergeCell ref="V25:AD25"/>
    <mergeCell ref="AE25:AK25"/>
    <mergeCell ref="J21:R21"/>
    <mergeCell ref="E28:N28"/>
    <mergeCell ref="O28:P29"/>
    <mergeCell ref="Q28:R29"/>
    <mergeCell ref="E29:N29"/>
    <mergeCell ref="G24:I24"/>
    <mergeCell ref="J24:M24"/>
    <mergeCell ref="B27:F27"/>
    <mergeCell ref="S29:AA29"/>
    <mergeCell ref="S28:AA28"/>
    <mergeCell ref="B28:D29"/>
    <mergeCell ref="V22:AC22"/>
    <mergeCell ref="G21:I21"/>
    <mergeCell ref="G17:I17"/>
    <mergeCell ref="O18:T18"/>
    <mergeCell ref="G22:I22"/>
    <mergeCell ref="J22:P22"/>
    <mergeCell ref="G16:I16"/>
    <mergeCell ref="J16:Q16"/>
    <mergeCell ref="S22:U22"/>
    <mergeCell ref="J17:M17"/>
    <mergeCell ref="V18:AD18"/>
    <mergeCell ref="B20:U20"/>
    <mergeCell ref="G18:N18"/>
    <mergeCell ref="D1:J1"/>
    <mergeCell ref="G15:I15"/>
    <mergeCell ref="G9:AK9"/>
    <mergeCell ref="G13:I13"/>
    <mergeCell ref="J13:Q13"/>
    <mergeCell ref="R13:T13"/>
    <mergeCell ref="U13:AB13"/>
    <mergeCell ref="B4:AL5"/>
    <mergeCell ref="B7:K7"/>
    <mergeCell ref="S7:W7"/>
    <mergeCell ref="N7:R7"/>
    <mergeCell ref="G12:AL12"/>
    <mergeCell ref="J15:R15"/>
    <mergeCell ref="S15:AM15"/>
    <mergeCell ref="D11:F11"/>
    <mergeCell ref="G11:M11"/>
    <mergeCell ref="A3:D3"/>
    <mergeCell ref="B15:F15"/>
    <mergeCell ref="B9:F9"/>
    <mergeCell ref="Q38:R39"/>
    <mergeCell ref="O40:P41"/>
    <mergeCell ref="Q40:R41"/>
    <mergeCell ref="O30:P31"/>
    <mergeCell ref="Q30:R31"/>
    <mergeCell ref="O32:P33"/>
    <mergeCell ref="Q32:R33"/>
    <mergeCell ref="O34:P35"/>
    <mergeCell ref="Q34:R35"/>
    <mergeCell ref="O38:P39"/>
    <mergeCell ref="O36:P37"/>
    <mergeCell ref="Q36:R37"/>
    <mergeCell ref="S30:AA30"/>
    <mergeCell ref="S31:AA31"/>
    <mergeCell ref="S32:AA32"/>
    <mergeCell ref="S33:AA33"/>
    <mergeCell ref="S34:AA34"/>
    <mergeCell ref="S35:AA35"/>
    <mergeCell ref="S36:AA36"/>
    <mergeCell ref="AH28:AL28"/>
    <mergeCell ref="AH29:AL29"/>
    <mergeCell ref="AH30:AL31"/>
    <mergeCell ref="AH32:AL33"/>
    <mergeCell ref="AH34:AL35"/>
    <mergeCell ref="AH36:AL37"/>
    <mergeCell ref="S37:AA37"/>
    <mergeCell ref="AB42:AD43"/>
    <mergeCell ref="AE42:AG43"/>
    <mergeCell ref="AB44:AD45"/>
    <mergeCell ref="AE44:AG45"/>
    <mergeCell ref="AB28:AD29"/>
    <mergeCell ref="AE28:AG29"/>
    <mergeCell ref="AB30:AD31"/>
    <mergeCell ref="AE30:AG31"/>
    <mergeCell ref="AB32:AD33"/>
    <mergeCell ref="AE32:AG33"/>
    <mergeCell ref="AB34:AD35"/>
    <mergeCell ref="AE34:AG35"/>
    <mergeCell ref="AB36:AD37"/>
    <mergeCell ref="AE36:AG37"/>
    <mergeCell ref="AB38:AD39"/>
    <mergeCell ref="AE38:AG39"/>
    <mergeCell ref="AB40:AD41"/>
    <mergeCell ref="B47:AL49"/>
    <mergeCell ref="C52:AJ52"/>
    <mergeCell ref="E50:P50"/>
    <mergeCell ref="S43:AA43"/>
    <mergeCell ref="S44:AA44"/>
    <mergeCell ref="S45:AA45"/>
    <mergeCell ref="S38:AA38"/>
    <mergeCell ref="S39:AA39"/>
    <mergeCell ref="S40:AA40"/>
    <mergeCell ref="S41:AA41"/>
    <mergeCell ref="S42:AA42"/>
    <mergeCell ref="O42:P43"/>
    <mergeCell ref="Q42:R43"/>
    <mergeCell ref="O44:P45"/>
    <mergeCell ref="Q44:R45"/>
    <mergeCell ref="AE40:AG41"/>
    <mergeCell ref="J42:N42"/>
    <mergeCell ref="J43:N43"/>
    <mergeCell ref="E43:I43"/>
    <mergeCell ref="E44:I44"/>
    <mergeCell ref="J44:N44"/>
    <mergeCell ref="E45:I45"/>
    <mergeCell ref="J45:N45"/>
    <mergeCell ref="B44:D45"/>
    <mergeCell ref="AS30:AS31"/>
    <mergeCell ref="AS32:AS33"/>
    <mergeCell ref="AS34:AS35"/>
    <mergeCell ref="AS36:AS37"/>
    <mergeCell ref="AS38:AS39"/>
    <mergeCell ref="AS40:AS41"/>
    <mergeCell ref="AS42:AS43"/>
    <mergeCell ref="AS44:AS45"/>
    <mergeCell ref="AH38:AL39"/>
    <mergeCell ref="AH40:AL41"/>
    <mergeCell ref="AH42:AL43"/>
    <mergeCell ref="AH44:AL45"/>
    <mergeCell ref="E42:I42"/>
    <mergeCell ref="J33:N33"/>
    <mergeCell ref="J34:N34"/>
    <mergeCell ref="J35:N35"/>
    <mergeCell ref="J36:N36"/>
    <mergeCell ref="J37:N37"/>
    <mergeCell ref="J38:N38"/>
    <mergeCell ref="J39:N39"/>
    <mergeCell ref="J40:N40"/>
    <mergeCell ref="J41:N41"/>
    <mergeCell ref="E33:I33"/>
    <mergeCell ref="G25:N25"/>
    <mergeCell ref="E34:I34"/>
    <mergeCell ref="E35:I35"/>
    <mergeCell ref="E36:I36"/>
    <mergeCell ref="E37:I37"/>
    <mergeCell ref="E38:I38"/>
    <mergeCell ref="E39:I39"/>
    <mergeCell ref="E40:I40"/>
    <mergeCell ref="E41:I41"/>
    <mergeCell ref="E30:I30"/>
    <mergeCell ref="E31:I31"/>
    <mergeCell ref="E32:I32"/>
    <mergeCell ref="J30:N30"/>
    <mergeCell ref="J31:N31"/>
    <mergeCell ref="J32:N32"/>
  </mergeCells>
  <phoneticPr fontId="2"/>
  <hyperlinks>
    <hyperlink ref="D1" location="Top!A1" display="Topへ戻る"/>
  </hyperlinks>
  <pageMargins left="0.70866141732283472" right="0.70866141732283472" top="0.74803149606299213" bottom="0.94488188976377963" header="0.31496062992125984" footer="0.31496062992125984"/>
  <pageSetup paperSize="9" orientation="portrait" r:id="rId1"/>
  <ignoredErrors>
    <ignoredError sqref="O32:AA32 O33:AA33 O30:AA30 O31:AA31 O34:AA43 J31:N41 E34:I42 J42 E31:I33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U123"/>
  <sheetViews>
    <sheetView showZeros="0" view="pageBreakPreview" zoomScaleNormal="100" zoomScaleSheetLayoutView="100" workbookViewId="0">
      <selection activeCell="G13" sqref="G13:I13"/>
    </sheetView>
  </sheetViews>
  <sheetFormatPr defaultColWidth="8.875" defaultRowHeight="12"/>
  <cols>
    <col min="1" max="44" width="2.25" style="129" customWidth="1"/>
    <col min="45" max="46" width="8.875" style="129" hidden="1" customWidth="1"/>
    <col min="47" max="50" width="8.875" style="129" customWidth="1"/>
    <col min="51" max="16384" width="8.875" style="129"/>
  </cols>
  <sheetData>
    <row r="1" spans="1:47" s="130" customFormat="1" ht="26.25" customHeight="1">
      <c r="A1" s="129"/>
      <c r="B1" s="129"/>
      <c r="C1" s="129"/>
      <c r="D1" s="650" t="s">
        <v>82</v>
      </c>
      <c r="E1" s="651"/>
      <c r="F1" s="651"/>
      <c r="G1" s="651"/>
      <c r="H1" s="651"/>
      <c r="I1" s="651"/>
      <c r="J1" s="652"/>
    </row>
    <row r="2" spans="1:47" s="130" customFormat="1" ht="9.75" customHeight="1"/>
    <row r="3" spans="1:47" s="130" customFormat="1" ht="13.5" customHeight="1">
      <c r="A3" s="653" t="s">
        <v>179</v>
      </c>
      <c r="B3" s="653"/>
      <c r="C3" s="653"/>
      <c r="D3" s="653"/>
    </row>
    <row r="4" spans="1:47" ht="12" customHeight="1">
      <c r="B4" s="654" t="str">
        <f>Top!$B$6</f>
        <v>令和４年度北海道中学校体育大会 第５０回北海道中学校柔道大会</v>
      </c>
      <c r="C4" s="654"/>
      <c r="D4" s="654"/>
      <c r="E4" s="654"/>
      <c r="F4" s="654"/>
      <c r="G4" s="654"/>
      <c r="H4" s="654"/>
      <c r="I4" s="654"/>
      <c r="J4" s="654"/>
      <c r="K4" s="654"/>
      <c r="L4" s="654"/>
      <c r="M4" s="654"/>
      <c r="N4" s="654"/>
      <c r="O4" s="654"/>
      <c r="P4" s="654"/>
      <c r="Q4" s="654"/>
      <c r="R4" s="654"/>
      <c r="S4" s="654"/>
      <c r="T4" s="654"/>
      <c r="U4" s="654"/>
      <c r="V4" s="654"/>
      <c r="W4" s="654"/>
      <c r="X4" s="654"/>
      <c r="Y4" s="654"/>
      <c r="Z4" s="654"/>
      <c r="AA4" s="654"/>
      <c r="AB4" s="654"/>
      <c r="AC4" s="654"/>
      <c r="AD4" s="654"/>
      <c r="AE4" s="654"/>
      <c r="AF4" s="654"/>
      <c r="AG4" s="654"/>
      <c r="AH4" s="654"/>
      <c r="AI4" s="654"/>
      <c r="AJ4" s="654"/>
      <c r="AK4" s="654"/>
      <c r="AL4" s="654"/>
    </row>
    <row r="5" spans="1:47" ht="12" customHeight="1">
      <c r="B5" s="654"/>
      <c r="C5" s="654"/>
      <c r="D5" s="654"/>
      <c r="E5" s="654"/>
      <c r="F5" s="654"/>
      <c r="G5" s="654"/>
      <c r="H5" s="654"/>
      <c r="I5" s="654"/>
      <c r="J5" s="654"/>
      <c r="K5" s="654"/>
      <c r="L5" s="654"/>
      <c r="M5" s="654"/>
      <c r="N5" s="654"/>
      <c r="O5" s="654"/>
      <c r="P5" s="654"/>
      <c r="Q5" s="654"/>
      <c r="R5" s="654"/>
      <c r="S5" s="654"/>
      <c r="T5" s="654"/>
      <c r="U5" s="654"/>
      <c r="V5" s="654"/>
      <c r="W5" s="654"/>
      <c r="X5" s="654"/>
      <c r="Y5" s="654"/>
      <c r="Z5" s="654"/>
      <c r="AA5" s="654"/>
      <c r="AB5" s="654"/>
      <c r="AC5" s="654"/>
      <c r="AD5" s="654"/>
      <c r="AE5" s="654"/>
      <c r="AF5" s="654"/>
      <c r="AG5" s="654"/>
      <c r="AH5" s="654"/>
      <c r="AI5" s="654"/>
      <c r="AJ5" s="654"/>
      <c r="AK5" s="654"/>
      <c r="AL5" s="654"/>
    </row>
    <row r="6" spans="1:47" ht="14.45" customHeight="1"/>
    <row r="7" spans="1:47" ht="15" customHeight="1">
      <c r="B7" s="655" t="s">
        <v>238</v>
      </c>
      <c r="C7" s="656"/>
      <c r="D7" s="656"/>
      <c r="E7" s="656"/>
      <c r="F7" s="656"/>
      <c r="G7" s="656"/>
      <c r="H7" s="656"/>
      <c r="I7" s="656"/>
      <c r="J7" s="656"/>
      <c r="K7" s="657"/>
      <c r="L7" s="130"/>
      <c r="M7" s="130"/>
      <c r="N7" s="658" t="s">
        <v>271</v>
      </c>
      <c r="O7" s="659"/>
      <c r="P7" s="659"/>
      <c r="Q7" s="659"/>
      <c r="R7" s="659"/>
      <c r="S7" s="660">
        <f>①基本情報!$Y$8</f>
        <v>0</v>
      </c>
      <c r="T7" s="660"/>
      <c r="U7" s="660"/>
      <c r="V7" s="660"/>
      <c r="W7" s="661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</row>
    <row r="8" spans="1:47" ht="15" customHeight="1"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</row>
    <row r="9" spans="1:47" ht="15" customHeight="1">
      <c r="B9" s="662" t="s">
        <v>112</v>
      </c>
      <c r="C9" s="662"/>
      <c r="D9" s="662"/>
      <c r="E9" s="662"/>
      <c r="F9" s="662"/>
      <c r="G9" s="653">
        <f>①基本情報!$B$9</f>
        <v>0</v>
      </c>
      <c r="H9" s="653"/>
      <c r="I9" s="653"/>
      <c r="J9" s="653"/>
      <c r="K9" s="653"/>
      <c r="L9" s="653"/>
      <c r="M9" s="653"/>
      <c r="N9" s="653"/>
      <c r="O9" s="653"/>
      <c r="P9" s="653"/>
      <c r="Q9" s="653"/>
      <c r="R9" s="653"/>
      <c r="S9" s="653"/>
      <c r="T9" s="653"/>
      <c r="U9" s="653"/>
      <c r="V9" s="653"/>
      <c r="W9" s="653"/>
      <c r="X9" s="653"/>
      <c r="Y9" s="653"/>
      <c r="Z9" s="653"/>
      <c r="AA9" s="653"/>
      <c r="AB9" s="653"/>
      <c r="AC9" s="653"/>
      <c r="AD9" s="653"/>
      <c r="AE9" s="653"/>
      <c r="AF9" s="653"/>
      <c r="AG9" s="653"/>
      <c r="AH9" s="653"/>
      <c r="AI9" s="653"/>
      <c r="AJ9" s="653"/>
      <c r="AK9" s="653"/>
      <c r="AL9" s="130"/>
      <c r="AM9" s="130"/>
    </row>
    <row r="10" spans="1:47" ht="9" customHeight="1">
      <c r="B10" s="144"/>
      <c r="C10" s="144"/>
      <c r="D10" s="144"/>
      <c r="E10" s="144"/>
      <c r="F10" s="144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</row>
    <row r="11" spans="1:47" ht="15" customHeight="1">
      <c r="B11" s="144"/>
      <c r="C11" s="144"/>
      <c r="D11" s="662" t="s">
        <v>113</v>
      </c>
      <c r="E11" s="662"/>
      <c r="F11" s="662"/>
      <c r="G11" s="653" t="str">
        <f>"〒"&amp;①基本情報!$O$8</f>
        <v>〒</v>
      </c>
      <c r="H11" s="653"/>
      <c r="I11" s="653"/>
      <c r="J11" s="653"/>
      <c r="K11" s="653"/>
      <c r="L11" s="653"/>
      <c r="M11" s="653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</row>
    <row r="12" spans="1:47" ht="15" customHeight="1">
      <c r="B12" s="144"/>
      <c r="C12" s="144"/>
      <c r="D12" s="144"/>
      <c r="E12" s="144"/>
      <c r="F12" s="144"/>
      <c r="G12" s="653">
        <f>①基本情報!$N$9</f>
        <v>0</v>
      </c>
      <c r="H12" s="653"/>
      <c r="I12" s="653"/>
      <c r="J12" s="653"/>
      <c r="K12" s="653"/>
      <c r="L12" s="653"/>
      <c r="M12" s="653"/>
      <c r="N12" s="653"/>
      <c r="O12" s="653"/>
      <c r="P12" s="653"/>
      <c r="Q12" s="653"/>
      <c r="R12" s="653"/>
      <c r="S12" s="653"/>
      <c r="T12" s="653"/>
      <c r="U12" s="653"/>
      <c r="V12" s="653"/>
      <c r="W12" s="653"/>
      <c r="X12" s="653"/>
      <c r="Y12" s="653"/>
      <c r="Z12" s="653"/>
      <c r="AA12" s="653"/>
      <c r="AB12" s="653"/>
      <c r="AC12" s="653"/>
      <c r="AD12" s="653"/>
      <c r="AE12" s="653"/>
      <c r="AF12" s="653"/>
      <c r="AG12" s="653"/>
      <c r="AH12" s="653"/>
      <c r="AI12" s="653"/>
      <c r="AJ12" s="653"/>
      <c r="AK12" s="653"/>
      <c r="AL12" s="653"/>
      <c r="AM12" s="130"/>
    </row>
    <row r="13" spans="1:47" ht="15" customHeight="1">
      <c r="B13" s="144"/>
      <c r="C13" s="144"/>
      <c r="D13" s="144"/>
      <c r="E13" s="144"/>
      <c r="F13" s="144"/>
      <c r="G13" s="653" t="s">
        <v>118</v>
      </c>
      <c r="H13" s="653"/>
      <c r="I13" s="653"/>
      <c r="J13" s="653">
        <f>①基本情報!$AC$8</f>
        <v>0</v>
      </c>
      <c r="K13" s="653"/>
      <c r="L13" s="653"/>
      <c r="M13" s="653"/>
      <c r="N13" s="653"/>
      <c r="O13" s="653"/>
      <c r="P13" s="653"/>
      <c r="Q13" s="653"/>
      <c r="R13" s="653" t="s">
        <v>119</v>
      </c>
      <c r="S13" s="653"/>
      <c r="T13" s="653"/>
      <c r="U13" s="653">
        <f>①基本情報!$AB$12</f>
        <v>0</v>
      </c>
      <c r="V13" s="653"/>
      <c r="W13" s="653"/>
      <c r="X13" s="653"/>
      <c r="Y13" s="653"/>
      <c r="Z13" s="653"/>
      <c r="AA13" s="653"/>
      <c r="AB13" s="653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</row>
    <row r="14" spans="1:47" ht="12" customHeight="1">
      <c r="B14" s="144"/>
      <c r="C14" s="144"/>
      <c r="D14" s="144"/>
      <c r="E14" s="144"/>
      <c r="F14" s="144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</row>
    <row r="15" spans="1:47" ht="15" customHeight="1">
      <c r="B15" s="663" t="s">
        <v>114</v>
      </c>
      <c r="C15" s="663"/>
      <c r="D15" s="663"/>
      <c r="E15" s="663"/>
      <c r="F15" s="663"/>
      <c r="G15" s="653" t="s">
        <v>115</v>
      </c>
      <c r="H15" s="653"/>
      <c r="I15" s="653"/>
      <c r="J15" s="653" t="str">
        <f>①基本情報!$D$37&amp;"　"&amp;①基本情報!$I$37</f>
        <v>　</v>
      </c>
      <c r="K15" s="653"/>
      <c r="L15" s="653"/>
      <c r="M15" s="653"/>
      <c r="N15" s="653"/>
      <c r="O15" s="653"/>
      <c r="P15" s="653"/>
      <c r="Q15" s="653"/>
      <c r="R15" s="653"/>
      <c r="S15" s="653" t="str">
        <f>AT15&amp;AU15</f>
        <v>0</v>
      </c>
      <c r="T15" s="653"/>
      <c r="U15" s="653"/>
      <c r="V15" s="653"/>
      <c r="W15" s="653"/>
      <c r="X15" s="653"/>
      <c r="Y15" s="653"/>
      <c r="Z15" s="653"/>
      <c r="AA15" s="653"/>
      <c r="AB15" s="653"/>
      <c r="AC15" s="653"/>
      <c r="AD15" s="653"/>
      <c r="AE15" s="653"/>
      <c r="AF15" s="653"/>
      <c r="AG15" s="653"/>
      <c r="AH15" s="653"/>
      <c r="AI15" s="653"/>
      <c r="AJ15" s="653"/>
      <c r="AK15" s="653"/>
      <c r="AL15" s="653"/>
      <c r="AM15" s="653"/>
      <c r="AS15" s="129" t="s">
        <v>135</v>
      </c>
      <c r="AT15" s="129">
        <f>①基本情報!$N$37</f>
        <v>0</v>
      </c>
      <c r="AU15" s="129" t="str">
        <f>IF(AT15="教諭","",IF(AT15="校長","",IF(AT15="部活動指導員","：任命権者("&amp;①基本情報!$W$37&amp;")","")))</f>
        <v/>
      </c>
    </row>
    <row r="16" spans="1:47" ht="15" customHeight="1">
      <c r="B16" s="144"/>
      <c r="C16" s="144"/>
      <c r="D16" s="144"/>
      <c r="E16" s="144"/>
      <c r="F16" s="144"/>
      <c r="G16" s="653" t="s">
        <v>118</v>
      </c>
      <c r="H16" s="653"/>
      <c r="I16" s="653"/>
      <c r="J16" s="653">
        <f>①基本情報!$N$39</f>
        <v>0</v>
      </c>
      <c r="K16" s="653"/>
      <c r="L16" s="653"/>
      <c r="M16" s="653"/>
      <c r="N16" s="653"/>
      <c r="O16" s="653"/>
      <c r="P16" s="653"/>
      <c r="Q16" s="653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</row>
    <row r="17" spans="2:45" ht="15" customHeight="1">
      <c r="B17" s="144"/>
      <c r="C17" s="144"/>
      <c r="D17" s="144"/>
      <c r="E17" s="144"/>
      <c r="F17" s="144"/>
      <c r="G17" s="653" t="s">
        <v>116</v>
      </c>
      <c r="H17" s="653"/>
      <c r="I17" s="653"/>
      <c r="J17" s="653">
        <f>①基本情報!$U$37</f>
        <v>0</v>
      </c>
      <c r="K17" s="653"/>
      <c r="L17" s="653"/>
      <c r="M17" s="653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</row>
    <row r="18" spans="2:45" ht="15" customHeight="1">
      <c r="B18" s="144"/>
      <c r="C18" s="144"/>
      <c r="D18" s="144"/>
      <c r="E18" s="144"/>
      <c r="F18" s="144"/>
      <c r="G18" s="653" t="s">
        <v>220</v>
      </c>
      <c r="H18" s="653"/>
      <c r="I18" s="653"/>
      <c r="J18" s="653"/>
      <c r="K18" s="653"/>
      <c r="L18" s="653"/>
      <c r="M18" s="653"/>
      <c r="N18" s="653"/>
      <c r="O18" s="653">
        <f>①基本情報!$AB$39</f>
        <v>0</v>
      </c>
      <c r="P18" s="653"/>
      <c r="Q18" s="653"/>
      <c r="R18" s="653"/>
      <c r="S18" s="653"/>
      <c r="T18" s="653"/>
      <c r="U18" s="130"/>
      <c r="V18" s="653" t="s">
        <v>221</v>
      </c>
      <c r="W18" s="653"/>
      <c r="X18" s="653"/>
      <c r="Y18" s="653"/>
      <c r="Z18" s="653"/>
      <c r="AA18" s="653"/>
      <c r="AB18" s="653"/>
      <c r="AC18" s="653"/>
      <c r="AD18" s="653"/>
      <c r="AE18" s="653">
        <f>①基本情報!$AB$41</f>
        <v>0</v>
      </c>
      <c r="AF18" s="653"/>
      <c r="AG18" s="653"/>
      <c r="AH18" s="653"/>
      <c r="AI18" s="653"/>
      <c r="AJ18" s="653"/>
      <c r="AK18" s="653"/>
      <c r="AL18" s="130"/>
      <c r="AM18" s="130"/>
    </row>
    <row r="19" spans="2:45" ht="12" customHeight="1">
      <c r="B19" s="144"/>
      <c r="C19" s="144"/>
      <c r="D19" s="144"/>
      <c r="E19" s="144"/>
      <c r="F19" s="144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</row>
    <row r="20" spans="2:45" ht="15" customHeight="1">
      <c r="B20" s="663" t="s">
        <v>217</v>
      </c>
      <c r="C20" s="663"/>
      <c r="D20" s="663"/>
      <c r="E20" s="663"/>
      <c r="F20" s="663"/>
      <c r="G20" s="663"/>
      <c r="H20" s="663"/>
      <c r="I20" s="663"/>
      <c r="J20" s="663"/>
      <c r="K20" s="663"/>
      <c r="L20" s="663"/>
      <c r="M20" s="663"/>
      <c r="N20" s="663"/>
      <c r="O20" s="663"/>
      <c r="P20" s="663"/>
      <c r="Q20" s="663"/>
      <c r="R20" s="663"/>
      <c r="S20" s="663"/>
      <c r="T20" s="663"/>
      <c r="U20" s="663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</row>
    <row r="21" spans="2:45" ht="15" customHeight="1">
      <c r="B21" s="144"/>
      <c r="C21" s="144"/>
      <c r="D21" s="144"/>
      <c r="E21" s="144"/>
      <c r="F21" s="144"/>
      <c r="G21" s="653" t="s">
        <v>115</v>
      </c>
      <c r="H21" s="653"/>
      <c r="I21" s="653"/>
      <c r="J21" s="653" t="str">
        <f>①基本情報!$D$46&amp;"　"&amp;①基本情報!$I$46</f>
        <v>　</v>
      </c>
      <c r="K21" s="653"/>
      <c r="L21" s="653"/>
      <c r="M21" s="653"/>
      <c r="N21" s="653"/>
      <c r="O21" s="653"/>
      <c r="P21" s="653"/>
      <c r="Q21" s="653"/>
      <c r="R21" s="653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</row>
    <row r="22" spans="2:45" ht="15" customHeight="1">
      <c r="B22" s="144"/>
      <c r="C22" s="144"/>
      <c r="D22" s="144"/>
      <c r="E22" s="144"/>
      <c r="F22" s="144"/>
      <c r="G22" s="653" t="s">
        <v>113</v>
      </c>
      <c r="H22" s="653"/>
      <c r="I22" s="653"/>
      <c r="J22" s="653" t="str">
        <f>"〒"&amp;①基本情報!$Q$46</f>
        <v>〒</v>
      </c>
      <c r="K22" s="653"/>
      <c r="L22" s="653"/>
      <c r="M22" s="653"/>
      <c r="N22" s="653"/>
      <c r="O22" s="653"/>
      <c r="P22" s="653"/>
      <c r="Q22" s="130"/>
      <c r="R22" s="130"/>
      <c r="S22" s="653" t="s">
        <v>118</v>
      </c>
      <c r="T22" s="653"/>
      <c r="U22" s="653"/>
      <c r="V22" s="653">
        <f>①基本情報!$N$48</f>
        <v>0</v>
      </c>
      <c r="W22" s="653"/>
      <c r="X22" s="653"/>
      <c r="Y22" s="653"/>
      <c r="Z22" s="653"/>
      <c r="AA22" s="653"/>
      <c r="AB22" s="653"/>
      <c r="AC22" s="653"/>
      <c r="AD22" s="130"/>
      <c r="AE22" s="130"/>
      <c r="AF22" s="130"/>
      <c r="AG22" s="130"/>
      <c r="AH22" s="130"/>
      <c r="AI22" s="130"/>
      <c r="AJ22" s="162"/>
      <c r="AK22" s="162"/>
      <c r="AL22" s="162"/>
      <c r="AM22" s="162"/>
    </row>
    <row r="23" spans="2:45" ht="15" customHeight="1">
      <c r="B23" s="144"/>
      <c r="C23" s="144"/>
      <c r="D23" s="144"/>
      <c r="E23" s="144"/>
      <c r="F23" s="144"/>
      <c r="G23" s="653">
        <f>①基本情報!$U$46</f>
        <v>0</v>
      </c>
      <c r="H23" s="653"/>
      <c r="I23" s="653"/>
      <c r="J23" s="653"/>
      <c r="K23" s="653"/>
      <c r="L23" s="653"/>
      <c r="M23" s="653"/>
      <c r="N23" s="653"/>
      <c r="O23" s="653"/>
      <c r="P23" s="653"/>
      <c r="Q23" s="653"/>
      <c r="R23" s="653"/>
      <c r="S23" s="653"/>
      <c r="T23" s="653"/>
      <c r="U23" s="653"/>
      <c r="V23" s="653"/>
      <c r="W23" s="653"/>
      <c r="X23" s="653"/>
      <c r="Y23" s="653"/>
      <c r="Z23" s="653"/>
      <c r="AA23" s="653"/>
      <c r="AB23" s="653"/>
      <c r="AC23" s="653"/>
      <c r="AD23" s="653"/>
      <c r="AE23" s="653"/>
      <c r="AF23" s="653"/>
      <c r="AG23" s="653"/>
      <c r="AH23" s="653"/>
      <c r="AI23" s="653"/>
      <c r="AJ23" s="653"/>
      <c r="AK23" s="653"/>
      <c r="AL23" s="653"/>
      <c r="AM23" s="130"/>
    </row>
    <row r="24" spans="2:45" ht="15" customHeight="1">
      <c r="B24" s="144"/>
      <c r="C24" s="144"/>
      <c r="D24" s="144"/>
      <c r="E24" s="144"/>
      <c r="F24" s="144"/>
      <c r="G24" s="653" t="s">
        <v>116</v>
      </c>
      <c r="H24" s="653"/>
      <c r="I24" s="653"/>
      <c r="J24" s="653">
        <f>①基本情報!$N$46</f>
        <v>0</v>
      </c>
      <c r="K24" s="653"/>
      <c r="L24" s="653"/>
      <c r="M24" s="653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</row>
    <row r="25" spans="2:45" ht="15" customHeight="1">
      <c r="B25" s="144"/>
      <c r="C25" s="144"/>
      <c r="D25" s="144"/>
      <c r="E25" s="144"/>
      <c r="F25" s="144"/>
      <c r="G25" s="653" t="s">
        <v>220</v>
      </c>
      <c r="H25" s="653"/>
      <c r="I25" s="653"/>
      <c r="J25" s="653"/>
      <c r="K25" s="653"/>
      <c r="L25" s="653"/>
      <c r="M25" s="653"/>
      <c r="N25" s="653"/>
      <c r="O25" s="653">
        <f>①基本情報!$AB$48</f>
        <v>0</v>
      </c>
      <c r="P25" s="653"/>
      <c r="Q25" s="653"/>
      <c r="R25" s="653"/>
      <c r="S25" s="653"/>
      <c r="T25" s="653"/>
      <c r="U25" s="130"/>
      <c r="V25" s="653" t="s">
        <v>221</v>
      </c>
      <c r="W25" s="653"/>
      <c r="X25" s="653"/>
      <c r="Y25" s="653"/>
      <c r="Z25" s="653"/>
      <c r="AA25" s="653"/>
      <c r="AB25" s="653"/>
      <c r="AC25" s="653"/>
      <c r="AD25" s="653"/>
      <c r="AE25" s="653">
        <f>①基本情報!$AB$50</f>
        <v>0</v>
      </c>
      <c r="AF25" s="653"/>
      <c r="AG25" s="653"/>
      <c r="AH25" s="653"/>
      <c r="AI25" s="653"/>
      <c r="AJ25" s="653"/>
      <c r="AK25" s="653"/>
      <c r="AL25" s="130"/>
      <c r="AM25" s="130"/>
    </row>
    <row r="26" spans="2:45" ht="12" customHeight="1"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</row>
    <row r="27" spans="2:45" ht="15" customHeight="1">
      <c r="B27" s="672" t="s">
        <v>117</v>
      </c>
      <c r="C27" s="672"/>
      <c r="D27" s="672"/>
      <c r="E27" s="672"/>
      <c r="F27" s="672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</row>
    <row r="28" spans="2:45" ht="15" customHeight="1">
      <c r="B28" s="694" t="s">
        <v>73</v>
      </c>
      <c r="C28" s="689"/>
      <c r="D28" s="695"/>
      <c r="E28" s="673" t="s">
        <v>39</v>
      </c>
      <c r="F28" s="673"/>
      <c r="G28" s="673"/>
      <c r="H28" s="673"/>
      <c r="I28" s="673"/>
      <c r="J28" s="673"/>
      <c r="K28" s="673"/>
      <c r="L28" s="673"/>
      <c r="M28" s="673"/>
      <c r="N28" s="673"/>
      <c r="O28" s="674" t="s">
        <v>34</v>
      </c>
      <c r="P28" s="674"/>
      <c r="Q28" s="674" t="s">
        <v>122</v>
      </c>
      <c r="R28" s="674"/>
      <c r="S28" s="675" t="s">
        <v>36</v>
      </c>
      <c r="T28" s="675"/>
      <c r="U28" s="675"/>
      <c r="V28" s="675"/>
      <c r="W28" s="675"/>
      <c r="X28" s="675"/>
      <c r="Y28" s="675"/>
      <c r="Z28" s="675"/>
      <c r="AA28" s="675"/>
      <c r="AB28" s="669" t="s">
        <v>37</v>
      </c>
      <c r="AC28" s="669"/>
      <c r="AD28" s="669"/>
      <c r="AE28" s="669" t="s">
        <v>38</v>
      </c>
      <c r="AF28" s="669"/>
      <c r="AG28" s="669"/>
      <c r="AH28" s="696" t="s">
        <v>181</v>
      </c>
      <c r="AI28" s="696"/>
      <c r="AJ28" s="696"/>
      <c r="AK28" s="697"/>
      <c r="AL28" s="697"/>
      <c r="AM28" s="697"/>
    </row>
    <row r="29" spans="2:45" ht="15" customHeight="1">
      <c r="B29" s="646"/>
      <c r="C29" s="647"/>
      <c r="D29" s="649"/>
      <c r="E29" s="670" t="s">
        <v>132</v>
      </c>
      <c r="F29" s="670"/>
      <c r="G29" s="670"/>
      <c r="H29" s="670"/>
      <c r="I29" s="670"/>
      <c r="J29" s="670"/>
      <c r="K29" s="670"/>
      <c r="L29" s="670"/>
      <c r="M29" s="670"/>
      <c r="N29" s="670"/>
      <c r="O29" s="674"/>
      <c r="P29" s="674"/>
      <c r="Q29" s="674"/>
      <c r="R29" s="674"/>
      <c r="S29" s="671" t="s">
        <v>216</v>
      </c>
      <c r="T29" s="671"/>
      <c r="U29" s="671"/>
      <c r="V29" s="671"/>
      <c r="W29" s="671"/>
      <c r="X29" s="671"/>
      <c r="Y29" s="671"/>
      <c r="Z29" s="671"/>
      <c r="AA29" s="671"/>
      <c r="AB29" s="669"/>
      <c r="AC29" s="669"/>
      <c r="AD29" s="669"/>
      <c r="AE29" s="669"/>
      <c r="AF29" s="669"/>
      <c r="AG29" s="669"/>
      <c r="AH29" s="696"/>
      <c r="AI29" s="696"/>
      <c r="AJ29" s="696"/>
      <c r="AK29" s="697"/>
      <c r="AL29" s="697"/>
      <c r="AM29" s="697"/>
      <c r="AR29" s="143"/>
    </row>
    <row r="30" spans="2:45" ht="16.899999999999999" customHeight="1">
      <c r="B30" s="694" t="s">
        <v>75</v>
      </c>
      <c r="C30" s="689"/>
      <c r="D30" s="695"/>
      <c r="E30" s="645" t="str">
        <f>IF($AS30=0,"",VLOOKUP($AS30,③女入力!$B$10:$AN$33,11))</f>
        <v/>
      </c>
      <c r="F30" s="644"/>
      <c r="G30" s="644"/>
      <c r="H30" s="644"/>
      <c r="I30" s="644"/>
      <c r="J30" s="644" t="str">
        <f>IF($AS30=0,"",VLOOKUP($AS30,③女入力!$B$10:$AN$33,15))</f>
        <v/>
      </c>
      <c r="K30" s="644"/>
      <c r="L30" s="644"/>
      <c r="M30" s="644"/>
      <c r="N30" s="648"/>
      <c r="O30" s="674" t="str">
        <f>IF($AS30=0,"",VLOOKUP($AS30,③女入力!$B$10:$AN$33,19))</f>
        <v/>
      </c>
      <c r="P30" s="674"/>
      <c r="Q30" s="674" t="str">
        <f>IF($AS30=0,"",VLOOKUP($AS30,③女入力!$B$10:$AN$33,21))</f>
        <v/>
      </c>
      <c r="R30" s="674"/>
      <c r="S30" s="684" t="str">
        <f>IF($AS30=0,"",VLOOKUP($AS30,③女入力!$B$10:$AN$33,23))</f>
        <v/>
      </c>
      <c r="T30" s="684"/>
      <c r="U30" s="684"/>
      <c r="V30" s="684"/>
      <c r="W30" s="684"/>
      <c r="X30" s="684"/>
      <c r="Y30" s="684"/>
      <c r="Z30" s="684"/>
      <c r="AA30" s="684"/>
      <c r="AB30" s="682" t="str">
        <f>IF($AS30=0,"",VLOOKUP($AS30,③女入力!$B$10:$AN$33,34))</f>
        <v/>
      </c>
      <c r="AC30" s="682"/>
      <c r="AD30" s="682"/>
      <c r="AE30" s="682" t="str">
        <f>IF($AS30=0,"",VLOOKUP($AS30,③女入力!$B$10:$AN$33,37))</f>
        <v/>
      </c>
      <c r="AF30" s="682"/>
      <c r="AG30" s="682"/>
      <c r="AH30" s="694" t="str">
        <f>IF($AS30=0,"",VLOOKUP($AS30,③女入力!$B$10:$BK$33,47))</f>
        <v/>
      </c>
      <c r="AI30" s="689"/>
      <c r="AJ30" s="695"/>
      <c r="AK30" s="664">
        <f>⑥女選択!$AI10</f>
        <v>0</v>
      </c>
      <c r="AL30" s="640"/>
      <c r="AM30" s="665"/>
      <c r="AS30" s="669">
        <f>⑥女選択!$AD10</f>
        <v>0</v>
      </c>
    </row>
    <row r="31" spans="2:45" ht="16.899999999999999" customHeight="1">
      <c r="B31" s="646"/>
      <c r="C31" s="647"/>
      <c r="D31" s="649"/>
      <c r="E31" s="646" t="str">
        <f>IF($AS30=0,"",VLOOKUP($AS30,③女入力!$B$10:$AN$33,3))</f>
        <v/>
      </c>
      <c r="F31" s="647"/>
      <c r="G31" s="647"/>
      <c r="H31" s="647"/>
      <c r="I31" s="647"/>
      <c r="J31" s="647" t="str">
        <f>IF($AS30=0,"",VLOOKUP($AS30,③女入力!$B$10:$AN$33,7))</f>
        <v/>
      </c>
      <c r="K31" s="647"/>
      <c r="L31" s="647"/>
      <c r="M31" s="647"/>
      <c r="N31" s="649"/>
      <c r="O31" s="674"/>
      <c r="P31" s="674"/>
      <c r="Q31" s="674"/>
      <c r="R31" s="674"/>
      <c r="S31" s="683" t="str">
        <f>IF($AS30=0,"",VLOOKUP($AS30,③女入力!$B$10:$AN$33,29))</f>
        <v/>
      </c>
      <c r="T31" s="683"/>
      <c r="U31" s="683"/>
      <c r="V31" s="683"/>
      <c r="W31" s="683"/>
      <c r="X31" s="683"/>
      <c r="Y31" s="683"/>
      <c r="Z31" s="683"/>
      <c r="AA31" s="683"/>
      <c r="AB31" s="682"/>
      <c r="AC31" s="682"/>
      <c r="AD31" s="682"/>
      <c r="AE31" s="682"/>
      <c r="AF31" s="682"/>
      <c r="AG31" s="682"/>
      <c r="AH31" s="646"/>
      <c r="AI31" s="647"/>
      <c r="AJ31" s="649"/>
      <c r="AK31" s="666"/>
      <c r="AL31" s="667"/>
      <c r="AM31" s="668"/>
      <c r="AS31" s="669"/>
    </row>
    <row r="32" spans="2:45" ht="16.899999999999999" customHeight="1">
      <c r="B32" s="694" t="s">
        <v>155</v>
      </c>
      <c r="C32" s="689"/>
      <c r="D32" s="695"/>
      <c r="E32" s="645" t="str">
        <f>IF($AS32=0,"",VLOOKUP($AS32,③女入力!$B$10:$AN$33,11))</f>
        <v/>
      </c>
      <c r="F32" s="644"/>
      <c r="G32" s="644"/>
      <c r="H32" s="644"/>
      <c r="I32" s="644"/>
      <c r="J32" s="644" t="str">
        <f>IF($AS32=0,"",VLOOKUP($AS32,③女入力!$B$10:$AN$33,15))</f>
        <v/>
      </c>
      <c r="K32" s="644"/>
      <c r="L32" s="644"/>
      <c r="M32" s="644"/>
      <c r="N32" s="648"/>
      <c r="O32" s="674" t="str">
        <f>IF($AS32=0,"",VLOOKUP($AS32,③女入力!$B$10:$AN$33,19))</f>
        <v/>
      </c>
      <c r="P32" s="674"/>
      <c r="Q32" s="674" t="str">
        <f>IF($AS32=0,"",VLOOKUP($AS32,③女入力!$B$10:$AN$33,21))</f>
        <v/>
      </c>
      <c r="R32" s="674"/>
      <c r="S32" s="684" t="str">
        <f>IF($AS32=0,"",VLOOKUP($AS32,③女入力!$B$10:$AN$33,23))</f>
        <v/>
      </c>
      <c r="T32" s="684"/>
      <c r="U32" s="684"/>
      <c r="V32" s="684"/>
      <c r="W32" s="684"/>
      <c r="X32" s="684"/>
      <c r="Y32" s="684"/>
      <c r="Z32" s="684"/>
      <c r="AA32" s="684"/>
      <c r="AB32" s="682" t="str">
        <f>IF($AS32=0,"",VLOOKUP($AS32,③女入力!$B$10:$AN$33,34))</f>
        <v/>
      </c>
      <c r="AC32" s="682"/>
      <c r="AD32" s="682"/>
      <c r="AE32" s="682" t="str">
        <f>IF($AS32=0,"",VLOOKUP($AS32,③女入力!$B$10:$AN$33,37))</f>
        <v/>
      </c>
      <c r="AF32" s="682"/>
      <c r="AG32" s="682"/>
      <c r="AH32" s="694" t="str">
        <f>IF($AS32=0,"",VLOOKUP($AS32,③女入力!$B$10:$BK$33,47))</f>
        <v/>
      </c>
      <c r="AI32" s="689"/>
      <c r="AJ32" s="695"/>
      <c r="AK32" s="664">
        <f>⑥女選択!$AI11</f>
        <v>0</v>
      </c>
      <c r="AL32" s="640"/>
      <c r="AM32" s="665"/>
      <c r="AS32" s="669">
        <f>⑥女選択!$AD11</f>
        <v>0</v>
      </c>
    </row>
    <row r="33" spans="2:45" ht="16.899999999999999" customHeight="1">
      <c r="B33" s="646"/>
      <c r="C33" s="647"/>
      <c r="D33" s="649"/>
      <c r="E33" s="646" t="str">
        <f>IF($AS32=0,"",VLOOKUP($AS32,③女入力!$B$10:$AN$33,3))</f>
        <v/>
      </c>
      <c r="F33" s="647"/>
      <c r="G33" s="647"/>
      <c r="H33" s="647"/>
      <c r="I33" s="647"/>
      <c r="J33" s="647" t="str">
        <f>IF($AS32=0,"",VLOOKUP($AS32,③女入力!$B$10:$AN$33,7))</f>
        <v/>
      </c>
      <c r="K33" s="647"/>
      <c r="L33" s="647"/>
      <c r="M33" s="647"/>
      <c r="N33" s="649"/>
      <c r="O33" s="674"/>
      <c r="P33" s="674"/>
      <c r="Q33" s="674"/>
      <c r="R33" s="674"/>
      <c r="S33" s="683" t="str">
        <f>IF($AS32=0,"",VLOOKUP($AS32,③女入力!$B$10:$AN$33,29))</f>
        <v/>
      </c>
      <c r="T33" s="683"/>
      <c r="U33" s="683"/>
      <c r="V33" s="683"/>
      <c r="W33" s="683"/>
      <c r="X33" s="683"/>
      <c r="Y33" s="683"/>
      <c r="Z33" s="683"/>
      <c r="AA33" s="683"/>
      <c r="AB33" s="682"/>
      <c r="AC33" s="682"/>
      <c r="AD33" s="682"/>
      <c r="AE33" s="682"/>
      <c r="AF33" s="682"/>
      <c r="AG33" s="682"/>
      <c r="AH33" s="646"/>
      <c r="AI33" s="647"/>
      <c r="AJ33" s="649"/>
      <c r="AK33" s="666"/>
      <c r="AL33" s="667"/>
      <c r="AM33" s="668"/>
      <c r="AS33" s="669"/>
    </row>
    <row r="34" spans="2:45" ht="16.899999999999999" customHeight="1">
      <c r="B34" s="694" t="s">
        <v>52</v>
      </c>
      <c r="C34" s="689"/>
      <c r="D34" s="695"/>
      <c r="E34" s="645" t="str">
        <f>IF($AS34=0,"",VLOOKUP($AS34,③女入力!$B$10:$AN$33,11))</f>
        <v/>
      </c>
      <c r="F34" s="644"/>
      <c r="G34" s="644"/>
      <c r="H34" s="644"/>
      <c r="I34" s="644"/>
      <c r="J34" s="644" t="str">
        <f>IF($AS34=0,"",VLOOKUP($AS34,③女入力!$B$10:$AN$33,15))</f>
        <v/>
      </c>
      <c r="K34" s="644"/>
      <c r="L34" s="644"/>
      <c r="M34" s="644"/>
      <c r="N34" s="648"/>
      <c r="O34" s="674" t="str">
        <f>IF($AS34=0,"",VLOOKUP($AS34,③女入力!$B$10:$AN$33,19))</f>
        <v/>
      </c>
      <c r="P34" s="674"/>
      <c r="Q34" s="674" t="str">
        <f>IF($AS34=0,"",VLOOKUP($AS34,③女入力!$B$10:$AN$33,21))</f>
        <v/>
      </c>
      <c r="R34" s="674"/>
      <c r="S34" s="684" t="str">
        <f>IF($AS34=0,"",VLOOKUP($AS34,③女入力!$B$10:$AN$33,23))</f>
        <v/>
      </c>
      <c r="T34" s="684"/>
      <c r="U34" s="684"/>
      <c r="V34" s="684"/>
      <c r="W34" s="684"/>
      <c r="X34" s="684"/>
      <c r="Y34" s="684"/>
      <c r="Z34" s="684"/>
      <c r="AA34" s="684"/>
      <c r="AB34" s="682" t="str">
        <f>IF($AS34=0,"",VLOOKUP($AS34,③女入力!$B$10:$AN$33,34))</f>
        <v/>
      </c>
      <c r="AC34" s="682"/>
      <c r="AD34" s="682"/>
      <c r="AE34" s="682" t="str">
        <f>IF($AS34=0,"",VLOOKUP($AS34,③女入力!$B$10:$AN$33,37))</f>
        <v/>
      </c>
      <c r="AF34" s="682"/>
      <c r="AG34" s="682"/>
      <c r="AH34" s="694" t="str">
        <f>IF($AS34=0,"",VLOOKUP($AS34,③女入力!$B$10:$BK$33,47))</f>
        <v/>
      </c>
      <c r="AI34" s="689"/>
      <c r="AJ34" s="695"/>
      <c r="AK34" s="664">
        <f>⑥女選択!$AI12</f>
        <v>0</v>
      </c>
      <c r="AL34" s="640"/>
      <c r="AM34" s="665"/>
      <c r="AS34" s="669">
        <f>⑥女選択!$AD12</f>
        <v>0</v>
      </c>
    </row>
    <row r="35" spans="2:45" ht="16.899999999999999" customHeight="1">
      <c r="B35" s="646"/>
      <c r="C35" s="647"/>
      <c r="D35" s="649"/>
      <c r="E35" s="646" t="str">
        <f>IF($AS34=0,"",VLOOKUP($AS34,③女入力!$B$10:$AN$33,3))</f>
        <v/>
      </c>
      <c r="F35" s="647"/>
      <c r="G35" s="647"/>
      <c r="H35" s="647"/>
      <c r="I35" s="647"/>
      <c r="J35" s="647" t="str">
        <f>IF($AS34=0,"",VLOOKUP($AS34,③女入力!$B$10:$AN$33,7))</f>
        <v/>
      </c>
      <c r="K35" s="647"/>
      <c r="L35" s="647"/>
      <c r="M35" s="647"/>
      <c r="N35" s="649"/>
      <c r="O35" s="674"/>
      <c r="P35" s="674"/>
      <c r="Q35" s="674"/>
      <c r="R35" s="674"/>
      <c r="S35" s="683" t="str">
        <f>IF($AS34=0,"",VLOOKUP($AS34,③女入力!$B$10:$AN$33,29))</f>
        <v/>
      </c>
      <c r="T35" s="683"/>
      <c r="U35" s="683"/>
      <c r="V35" s="683"/>
      <c r="W35" s="683"/>
      <c r="X35" s="683"/>
      <c r="Y35" s="683"/>
      <c r="Z35" s="683"/>
      <c r="AA35" s="683"/>
      <c r="AB35" s="682"/>
      <c r="AC35" s="682"/>
      <c r="AD35" s="682"/>
      <c r="AE35" s="682"/>
      <c r="AF35" s="682"/>
      <c r="AG35" s="682"/>
      <c r="AH35" s="646"/>
      <c r="AI35" s="647"/>
      <c r="AJ35" s="649"/>
      <c r="AK35" s="666"/>
      <c r="AL35" s="667"/>
      <c r="AM35" s="668"/>
      <c r="AS35" s="669"/>
    </row>
    <row r="36" spans="2:45" ht="16.899999999999999" customHeight="1">
      <c r="B36" s="694" t="s">
        <v>156</v>
      </c>
      <c r="C36" s="689"/>
      <c r="D36" s="695"/>
      <c r="E36" s="645" t="str">
        <f>IF($AS36=0,"",VLOOKUP($AS36,③女入力!$B$10:$AN$33,11))</f>
        <v/>
      </c>
      <c r="F36" s="644"/>
      <c r="G36" s="644"/>
      <c r="H36" s="644"/>
      <c r="I36" s="644"/>
      <c r="J36" s="644" t="str">
        <f>IF($AS36=0,"",VLOOKUP($AS36,③女入力!$B$10:$AN$33,15))</f>
        <v/>
      </c>
      <c r="K36" s="644"/>
      <c r="L36" s="644"/>
      <c r="M36" s="644"/>
      <c r="N36" s="648"/>
      <c r="O36" s="674" t="str">
        <f>IF($AS36=0,"",VLOOKUP($AS36,③女入力!$B$10:$AN$33,19))</f>
        <v/>
      </c>
      <c r="P36" s="674"/>
      <c r="Q36" s="674" t="str">
        <f>IF($AS36=0,"",VLOOKUP($AS36,③女入力!$B$10:$AN$33,21))</f>
        <v/>
      </c>
      <c r="R36" s="674"/>
      <c r="S36" s="684" t="str">
        <f>IF($AS36=0,"",VLOOKUP($AS36,③女入力!$B$10:$AN$33,23))</f>
        <v/>
      </c>
      <c r="T36" s="684"/>
      <c r="U36" s="684"/>
      <c r="V36" s="684"/>
      <c r="W36" s="684"/>
      <c r="X36" s="684"/>
      <c r="Y36" s="684"/>
      <c r="Z36" s="684"/>
      <c r="AA36" s="684"/>
      <c r="AB36" s="682" t="str">
        <f>IF($AS36=0,"",VLOOKUP($AS36,③女入力!$B$10:$AN$33,34))</f>
        <v/>
      </c>
      <c r="AC36" s="682"/>
      <c r="AD36" s="682"/>
      <c r="AE36" s="682" t="str">
        <f>IF($AS36=0,"",VLOOKUP($AS36,③女入力!$B$10:$AN$33,37))</f>
        <v/>
      </c>
      <c r="AF36" s="682"/>
      <c r="AG36" s="682"/>
      <c r="AH36" s="694" t="str">
        <f>IF($AS36=0,"",VLOOKUP($AS36,③女入力!$B$10:$BK$33,47))</f>
        <v/>
      </c>
      <c r="AI36" s="689"/>
      <c r="AJ36" s="695"/>
      <c r="AK36" s="664">
        <f>⑥女選択!$AI13</f>
        <v>0</v>
      </c>
      <c r="AL36" s="640"/>
      <c r="AM36" s="665"/>
      <c r="AS36" s="669">
        <f>⑥女選択!$AD13</f>
        <v>0</v>
      </c>
    </row>
    <row r="37" spans="2:45" ht="16.899999999999999" customHeight="1">
      <c r="B37" s="646"/>
      <c r="C37" s="647"/>
      <c r="D37" s="649"/>
      <c r="E37" s="646" t="str">
        <f>IF($AS36=0,"",VLOOKUP($AS36,③女入力!$B$10:$AN$33,3))</f>
        <v/>
      </c>
      <c r="F37" s="647"/>
      <c r="G37" s="647"/>
      <c r="H37" s="647"/>
      <c r="I37" s="647"/>
      <c r="J37" s="647" t="str">
        <f>IF($AS36=0,"",VLOOKUP($AS36,③女入力!$B$10:$AN$33,7))</f>
        <v/>
      </c>
      <c r="K37" s="647"/>
      <c r="L37" s="647"/>
      <c r="M37" s="647"/>
      <c r="N37" s="649"/>
      <c r="O37" s="674"/>
      <c r="P37" s="674"/>
      <c r="Q37" s="674"/>
      <c r="R37" s="674"/>
      <c r="S37" s="683" t="str">
        <f>IF($AS36=0,"",VLOOKUP($AS36,③女入力!$B$10:$AN$33,29))</f>
        <v/>
      </c>
      <c r="T37" s="683"/>
      <c r="U37" s="683"/>
      <c r="V37" s="683"/>
      <c r="W37" s="683"/>
      <c r="X37" s="683"/>
      <c r="Y37" s="683"/>
      <c r="Z37" s="683"/>
      <c r="AA37" s="683"/>
      <c r="AB37" s="682"/>
      <c r="AC37" s="682"/>
      <c r="AD37" s="682"/>
      <c r="AE37" s="682"/>
      <c r="AF37" s="682"/>
      <c r="AG37" s="682"/>
      <c r="AH37" s="646"/>
      <c r="AI37" s="647"/>
      <c r="AJ37" s="649"/>
      <c r="AK37" s="666"/>
      <c r="AL37" s="667"/>
      <c r="AM37" s="668"/>
      <c r="AS37" s="669"/>
    </row>
    <row r="38" spans="2:45" ht="16.899999999999999" customHeight="1">
      <c r="B38" s="694" t="s">
        <v>157</v>
      </c>
      <c r="C38" s="689"/>
      <c r="D38" s="695"/>
      <c r="E38" s="645" t="str">
        <f>IF($AS38=0,"",VLOOKUP($AS38,③女入力!$B$10:$AN$33,11))</f>
        <v/>
      </c>
      <c r="F38" s="644"/>
      <c r="G38" s="644"/>
      <c r="H38" s="644"/>
      <c r="I38" s="644"/>
      <c r="J38" s="644" t="str">
        <f>IF($AS38=0,"",VLOOKUP($AS38,③女入力!$B$10:$AN$33,15))</f>
        <v/>
      </c>
      <c r="K38" s="644"/>
      <c r="L38" s="644"/>
      <c r="M38" s="644"/>
      <c r="N38" s="648"/>
      <c r="O38" s="674" t="str">
        <f>IF($AS38=0,"",VLOOKUP($AS38,③女入力!$B$10:$AN$33,19))</f>
        <v/>
      </c>
      <c r="P38" s="674"/>
      <c r="Q38" s="674" t="str">
        <f>IF($AS38=0,"",VLOOKUP($AS38,③女入力!$B$10:$AN$33,21))</f>
        <v/>
      </c>
      <c r="R38" s="674"/>
      <c r="S38" s="684" t="str">
        <f>IF($AS38=0,"",VLOOKUP($AS38,③女入力!$B$10:$AN$33,23))</f>
        <v/>
      </c>
      <c r="T38" s="684"/>
      <c r="U38" s="684"/>
      <c r="V38" s="684"/>
      <c r="W38" s="684"/>
      <c r="X38" s="684"/>
      <c r="Y38" s="684"/>
      <c r="Z38" s="684"/>
      <c r="AA38" s="684"/>
      <c r="AB38" s="682" t="str">
        <f>IF($AS38=0,"",VLOOKUP($AS38,③女入力!$B$10:$AN$33,34))</f>
        <v/>
      </c>
      <c r="AC38" s="682"/>
      <c r="AD38" s="682"/>
      <c r="AE38" s="682" t="str">
        <f>IF($AS38=0,"",VLOOKUP($AS38,③女入力!$B$10:$AN$33,37))</f>
        <v/>
      </c>
      <c r="AF38" s="682"/>
      <c r="AG38" s="682"/>
      <c r="AH38" s="694" t="str">
        <f>IF($AS38=0,"",VLOOKUP($AS38,③女入力!$B$10:$BK$33,47))</f>
        <v/>
      </c>
      <c r="AI38" s="689"/>
      <c r="AJ38" s="695"/>
      <c r="AK38" s="664">
        <f>⑥女選択!$AI14</f>
        <v>0</v>
      </c>
      <c r="AL38" s="640"/>
      <c r="AM38" s="665"/>
      <c r="AS38" s="669">
        <f>⑥女選択!$AD14</f>
        <v>0</v>
      </c>
    </row>
    <row r="39" spans="2:45" ht="16.899999999999999" customHeight="1">
      <c r="B39" s="646"/>
      <c r="C39" s="647"/>
      <c r="D39" s="649"/>
      <c r="E39" s="646" t="str">
        <f>IF($AS38=0,"",VLOOKUP($AS38,③女入力!$B$10:$AN$33,3))</f>
        <v/>
      </c>
      <c r="F39" s="647"/>
      <c r="G39" s="647"/>
      <c r="H39" s="647"/>
      <c r="I39" s="647"/>
      <c r="J39" s="647" t="str">
        <f>IF($AS38=0,"",VLOOKUP($AS38,③女入力!$B$10:$AN$33,7))</f>
        <v/>
      </c>
      <c r="K39" s="647"/>
      <c r="L39" s="647"/>
      <c r="M39" s="647"/>
      <c r="N39" s="649"/>
      <c r="O39" s="674"/>
      <c r="P39" s="674"/>
      <c r="Q39" s="674"/>
      <c r="R39" s="674"/>
      <c r="S39" s="683" t="str">
        <f>IF($AS38=0,"",VLOOKUP($AS38,③女入力!$B$10:$AN$33,29))</f>
        <v/>
      </c>
      <c r="T39" s="683"/>
      <c r="U39" s="683"/>
      <c r="V39" s="683"/>
      <c r="W39" s="683"/>
      <c r="X39" s="683"/>
      <c r="Y39" s="683"/>
      <c r="Z39" s="683"/>
      <c r="AA39" s="683"/>
      <c r="AB39" s="682"/>
      <c r="AC39" s="682"/>
      <c r="AD39" s="682"/>
      <c r="AE39" s="682"/>
      <c r="AF39" s="682"/>
      <c r="AG39" s="682"/>
      <c r="AH39" s="646"/>
      <c r="AI39" s="647"/>
      <c r="AJ39" s="649"/>
      <c r="AK39" s="666"/>
      <c r="AL39" s="667"/>
      <c r="AM39" s="668"/>
      <c r="AS39" s="669"/>
    </row>
    <row r="40" spans="2:45" ht="16.899999999999999" customHeight="1">
      <c r="B40" s="694" t="s">
        <v>158</v>
      </c>
      <c r="C40" s="689"/>
      <c r="D40" s="695"/>
      <c r="E40" s="645" t="str">
        <f>IF($AS40=0,"",VLOOKUP($AS40,③女入力!$B$10:$AN$33,11))</f>
        <v/>
      </c>
      <c r="F40" s="644"/>
      <c r="G40" s="644"/>
      <c r="H40" s="644"/>
      <c r="I40" s="644"/>
      <c r="J40" s="644" t="str">
        <f>IF($AS40=0,"",VLOOKUP($AS40,③女入力!$B$10:$AN$33,15))</f>
        <v/>
      </c>
      <c r="K40" s="644"/>
      <c r="L40" s="644"/>
      <c r="M40" s="644"/>
      <c r="N40" s="648"/>
      <c r="O40" s="674" t="str">
        <f>IF($AS40=0,"",VLOOKUP($AS40,③女入力!$B$10:$AN$33,19))</f>
        <v/>
      </c>
      <c r="P40" s="674"/>
      <c r="Q40" s="674" t="str">
        <f>IF($AS40=0,"",VLOOKUP($AS40,③女入力!$B$10:$AN$33,21))</f>
        <v/>
      </c>
      <c r="R40" s="674"/>
      <c r="S40" s="684" t="str">
        <f>IF($AS40=0,"",VLOOKUP($AS40,③女入力!$B$10:$AN$33,23))</f>
        <v/>
      </c>
      <c r="T40" s="684"/>
      <c r="U40" s="684"/>
      <c r="V40" s="684"/>
      <c r="W40" s="684"/>
      <c r="X40" s="684"/>
      <c r="Y40" s="684"/>
      <c r="Z40" s="684"/>
      <c r="AA40" s="684"/>
      <c r="AB40" s="682" t="str">
        <f>IF($AS40=0,"",VLOOKUP($AS40,③女入力!$B$10:$AN$33,34))</f>
        <v/>
      </c>
      <c r="AC40" s="682"/>
      <c r="AD40" s="682"/>
      <c r="AE40" s="682" t="str">
        <f>IF($AS40=0,"",VLOOKUP($AS40,③女入力!$B$10:$AN$33,37))</f>
        <v/>
      </c>
      <c r="AF40" s="682"/>
      <c r="AG40" s="682"/>
      <c r="AH40" s="694" t="str">
        <f>IF($AS40=0,"",VLOOKUP($AS40,③女入力!$B$10:$BK$33,47))</f>
        <v/>
      </c>
      <c r="AI40" s="689"/>
      <c r="AJ40" s="695"/>
      <c r="AK40" s="664">
        <f>⑥女選択!$AI15</f>
        <v>0</v>
      </c>
      <c r="AL40" s="640"/>
      <c r="AM40" s="665"/>
      <c r="AS40" s="669">
        <f>⑥女選択!$AD15</f>
        <v>0</v>
      </c>
    </row>
    <row r="41" spans="2:45" ht="16.899999999999999" customHeight="1">
      <c r="B41" s="646"/>
      <c r="C41" s="647"/>
      <c r="D41" s="649"/>
      <c r="E41" s="646" t="str">
        <f>IF($AS40=0,"",VLOOKUP($AS40,③女入力!$B$10:$AN$33,3))</f>
        <v/>
      </c>
      <c r="F41" s="647"/>
      <c r="G41" s="647"/>
      <c r="H41" s="647"/>
      <c r="I41" s="647"/>
      <c r="J41" s="647" t="str">
        <f>IF($AS40=0,"",VLOOKUP($AS40,③女入力!$B$10:$AN$33,7))</f>
        <v/>
      </c>
      <c r="K41" s="647"/>
      <c r="L41" s="647"/>
      <c r="M41" s="647"/>
      <c r="N41" s="649"/>
      <c r="O41" s="674"/>
      <c r="P41" s="674"/>
      <c r="Q41" s="674"/>
      <c r="R41" s="674"/>
      <c r="S41" s="683" t="str">
        <f>IF($AS40=0,"",VLOOKUP($AS40,③女入力!$B$10:$AN$33,29))</f>
        <v/>
      </c>
      <c r="T41" s="683"/>
      <c r="U41" s="683"/>
      <c r="V41" s="683"/>
      <c r="W41" s="683"/>
      <c r="X41" s="683"/>
      <c r="Y41" s="683"/>
      <c r="Z41" s="683"/>
      <c r="AA41" s="683"/>
      <c r="AB41" s="682"/>
      <c r="AC41" s="682"/>
      <c r="AD41" s="682"/>
      <c r="AE41" s="682"/>
      <c r="AF41" s="682"/>
      <c r="AG41" s="682"/>
      <c r="AH41" s="646"/>
      <c r="AI41" s="647"/>
      <c r="AJ41" s="649"/>
      <c r="AK41" s="666"/>
      <c r="AL41" s="667"/>
      <c r="AM41" s="668"/>
      <c r="AS41" s="669"/>
    </row>
    <row r="42" spans="2:45" ht="16.899999999999999" customHeight="1">
      <c r="B42" s="694" t="s">
        <v>159</v>
      </c>
      <c r="C42" s="689"/>
      <c r="D42" s="695"/>
      <c r="E42" s="645" t="str">
        <f>IF($AS42=0,"",VLOOKUP($AS42,③女入力!$B$10:$AN$33,11))</f>
        <v/>
      </c>
      <c r="F42" s="644"/>
      <c r="G42" s="644"/>
      <c r="H42" s="644"/>
      <c r="I42" s="644"/>
      <c r="J42" s="644" t="str">
        <f>IF($AS42=0,"",VLOOKUP($AS42,③女入力!$B$10:$AN$33,15))</f>
        <v/>
      </c>
      <c r="K42" s="644"/>
      <c r="L42" s="644"/>
      <c r="M42" s="644"/>
      <c r="N42" s="648"/>
      <c r="O42" s="674" t="str">
        <f>IF($AS42=0,"",VLOOKUP($AS42,③女入力!$B$10:$AN$33,19))</f>
        <v/>
      </c>
      <c r="P42" s="674"/>
      <c r="Q42" s="674" t="str">
        <f>IF($AS42=0,"",VLOOKUP($AS42,③女入力!$B$10:$AN$33,21))</f>
        <v/>
      </c>
      <c r="R42" s="674"/>
      <c r="S42" s="684" t="str">
        <f>IF($AS42=0,"",VLOOKUP($AS42,③女入力!$B$10:$AN$33,23))</f>
        <v/>
      </c>
      <c r="T42" s="684"/>
      <c r="U42" s="684"/>
      <c r="V42" s="684"/>
      <c r="W42" s="684"/>
      <c r="X42" s="684"/>
      <c r="Y42" s="684"/>
      <c r="Z42" s="684"/>
      <c r="AA42" s="684"/>
      <c r="AB42" s="682" t="str">
        <f>IF($AS42=0,"",VLOOKUP($AS42,③女入力!$B$10:$AN$33,34))</f>
        <v/>
      </c>
      <c r="AC42" s="682"/>
      <c r="AD42" s="682"/>
      <c r="AE42" s="682" t="str">
        <f>IF($AS42=0,"",VLOOKUP($AS42,③女入力!$B$10:$AN$33,37))</f>
        <v/>
      </c>
      <c r="AF42" s="682"/>
      <c r="AG42" s="682"/>
      <c r="AH42" s="694" t="str">
        <f>IF($AS42=0,"",VLOOKUP($AS42,③女入力!$B$10:$BK$33,47))</f>
        <v/>
      </c>
      <c r="AI42" s="689"/>
      <c r="AJ42" s="695"/>
      <c r="AK42" s="664">
        <f>⑥女選択!$AI16</f>
        <v>0</v>
      </c>
      <c r="AL42" s="640"/>
      <c r="AM42" s="665"/>
      <c r="AS42" s="669">
        <f>⑥女選択!$AD16</f>
        <v>0</v>
      </c>
    </row>
    <row r="43" spans="2:45" ht="16.899999999999999" customHeight="1">
      <c r="B43" s="646"/>
      <c r="C43" s="647"/>
      <c r="D43" s="649"/>
      <c r="E43" s="646" t="str">
        <f>IF($AS42=0,"",VLOOKUP($AS42,③女入力!$B$10:$AN$33,3))</f>
        <v/>
      </c>
      <c r="F43" s="647"/>
      <c r="G43" s="647"/>
      <c r="H43" s="647"/>
      <c r="I43" s="647"/>
      <c r="J43" s="647" t="str">
        <f>IF($AS42=0,"",VLOOKUP($AS42,③女入力!$B$10:$AN$33,7))</f>
        <v/>
      </c>
      <c r="K43" s="647"/>
      <c r="L43" s="647"/>
      <c r="M43" s="647"/>
      <c r="N43" s="649"/>
      <c r="O43" s="674"/>
      <c r="P43" s="674"/>
      <c r="Q43" s="674"/>
      <c r="R43" s="674"/>
      <c r="S43" s="683" t="str">
        <f>IF($AS42=0,"",VLOOKUP($AS42,③女入力!$B$10:$AN$33,29))</f>
        <v/>
      </c>
      <c r="T43" s="683"/>
      <c r="U43" s="683"/>
      <c r="V43" s="683"/>
      <c r="W43" s="683"/>
      <c r="X43" s="683"/>
      <c r="Y43" s="683"/>
      <c r="Z43" s="683"/>
      <c r="AA43" s="683"/>
      <c r="AB43" s="682"/>
      <c r="AC43" s="682"/>
      <c r="AD43" s="682"/>
      <c r="AE43" s="682"/>
      <c r="AF43" s="682"/>
      <c r="AG43" s="682"/>
      <c r="AH43" s="646"/>
      <c r="AI43" s="647"/>
      <c r="AJ43" s="649"/>
      <c r="AK43" s="666"/>
      <c r="AL43" s="667"/>
      <c r="AM43" s="668"/>
      <c r="AS43" s="669"/>
    </row>
    <row r="44" spans="2:45" ht="16.899999999999999" customHeight="1">
      <c r="B44" s="694" t="s">
        <v>160</v>
      </c>
      <c r="C44" s="689"/>
      <c r="D44" s="695"/>
      <c r="E44" s="645" t="str">
        <f>IF($AS44=0,"",VLOOKUP($AS44,③女入力!$B$10:$AN$33,11))</f>
        <v/>
      </c>
      <c r="F44" s="644"/>
      <c r="G44" s="644"/>
      <c r="H44" s="644"/>
      <c r="I44" s="644"/>
      <c r="J44" s="644" t="str">
        <f>IF($AS44=0,"",VLOOKUP($AS44,③女入力!$B$10:$AN$33,15))</f>
        <v/>
      </c>
      <c r="K44" s="644"/>
      <c r="L44" s="644"/>
      <c r="M44" s="644"/>
      <c r="N44" s="648"/>
      <c r="O44" s="674" t="str">
        <f>IF($AS44=0,"",VLOOKUP($AS44,③女入力!$B$10:$AN$33,19))</f>
        <v/>
      </c>
      <c r="P44" s="674"/>
      <c r="Q44" s="674" t="str">
        <f>IF($AS44=0,"",VLOOKUP($AS44,③女入力!$B$10:$AN$33,21))</f>
        <v/>
      </c>
      <c r="R44" s="674"/>
      <c r="S44" s="684" t="str">
        <f>IF($AS44=0,"",VLOOKUP($AS44,③女入力!$B$10:$AN$33,23))</f>
        <v/>
      </c>
      <c r="T44" s="684"/>
      <c r="U44" s="684"/>
      <c r="V44" s="684"/>
      <c r="W44" s="684"/>
      <c r="X44" s="684"/>
      <c r="Y44" s="684"/>
      <c r="Z44" s="684"/>
      <c r="AA44" s="684"/>
      <c r="AB44" s="682" t="str">
        <f>IF($AS44=0,"",VLOOKUP($AS44,③女入力!$B$10:$AN$33,34))</f>
        <v/>
      </c>
      <c r="AC44" s="682"/>
      <c r="AD44" s="682"/>
      <c r="AE44" s="682" t="str">
        <f>IF($AS44=0,"",VLOOKUP($AS44,③女入力!$B$10:$AN$33,37))</f>
        <v/>
      </c>
      <c r="AF44" s="682"/>
      <c r="AG44" s="682"/>
      <c r="AH44" s="694" t="str">
        <f>IF($AS44=0,"",VLOOKUP($AS44,③女入力!$B$10:$BK$33,47))</f>
        <v/>
      </c>
      <c r="AI44" s="689"/>
      <c r="AJ44" s="695"/>
      <c r="AK44" s="664">
        <f>⑥女選択!$AI17</f>
        <v>0</v>
      </c>
      <c r="AL44" s="640"/>
      <c r="AM44" s="665"/>
      <c r="AS44" s="669">
        <f>⑥女選択!$AD17</f>
        <v>0</v>
      </c>
    </row>
    <row r="45" spans="2:45" ht="16.899999999999999" customHeight="1">
      <c r="B45" s="646"/>
      <c r="C45" s="647"/>
      <c r="D45" s="649"/>
      <c r="E45" s="646" t="str">
        <f>IF($AS44=0,"",VLOOKUP($AS44,③女入力!$B$10:$AN$33,3))</f>
        <v/>
      </c>
      <c r="F45" s="647"/>
      <c r="G45" s="647"/>
      <c r="H45" s="647"/>
      <c r="I45" s="647"/>
      <c r="J45" s="647" t="str">
        <f>IF($AS44=0,"",VLOOKUP($AS44,③女入力!$B$10:$AN$33,7))</f>
        <v/>
      </c>
      <c r="K45" s="647"/>
      <c r="L45" s="647"/>
      <c r="M45" s="647"/>
      <c r="N45" s="649"/>
      <c r="O45" s="674"/>
      <c r="P45" s="674"/>
      <c r="Q45" s="674"/>
      <c r="R45" s="674"/>
      <c r="S45" s="683" t="str">
        <f>IF($AS44=0,"",VLOOKUP($AS44,③女入力!$B$10:$AN$33,29))</f>
        <v/>
      </c>
      <c r="T45" s="683"/>
      <c r="U45" s="683"/>
      <c r="V45" s="683"/>
      <c r="W45" s="683"/>
      <c r="X45" s="683"/>
      <c r="Y45" s="683"/>
      <c r="Z45" s="683"/>
      <c r="AA45" s="683"/>
      <c r="AB45" s="682"/>
      <c r="AC45" s="682"/>
      <c r="AD45" s="682"/>
      <c r="AE45" s="682"/>
      <c r="AF45" s="682"/>
      <c r="AG45" s="682"/>
      <c r="AH45" s="646"/>
      <c r="AI45" s="647"/>
      <c r="AJ45" s="649"/>
      <c r="AK45" s="666"/>
      <c r="AL45" s="667"/>
      <c r="AM45" s="668"/>
      <c r="AS45" s="669"/>
    </row>
    <row r="46" spans="2:45" ht="12" customHeight="1"/>
    <row r="47" spans="2:45" ht="15" customHeight="1">
      <c r="B47" s="691" t="s">
        <v>284</v>
      </c>
      <c r="C47" s="691"/>
      <c r="D47" s="691"/>
      <c r="E47" s="691"/>
      <c r="F47" s="691"/>
      <c r="G47" s="691"/>
      <c r="H47" s="691"/>
      <c r="I47" s="691"/>
      <c r="J47" s="691"/>
      <c r="K47" s="691"/>
      <c r="L47" s="691"/>
      <c r="M47" s="691"/>
      <c r="N47" s="691"/>
      <c r="O47" s="691"/>
      <c r="P47" s="691"/>
      <c r="Q47" s="691"/>
      <c r="R47" s="691"/>
      <c r="S47" s="691"/>
      <c r="T47" s="691"/>
      <c r="U47" s="691"/>
      <c r="V47" s="691"/>
      <c r="W47" s="691"/>
      <c r="X47" s="691"/>
      <c r="Y47" s="691"/>
      <c r="Z47" s="691"/>
      <c r="AA47" s="691"/>
      <c r="AB47" s="691"/>
      <c r="AC47" s="691"/>
      <c r="AD47" s="691"/>
      <c r="AE47" s="691"/>
      <c r="AF47" s="691"/>
      <c r="AG47" s="691"/>
      <c r="AH47" s="691"/>
      <c r="AI47" s="691"/>
      <c r="AJ47" s="691"/>
      <c r="AK47" s="691"/>
      <c r="AL47" s="691"/>
    </row>
    <row r="48" spans="2:45" ht="15" customHeight="1">
      <c r="B48" s="691"/>
      <c r="C48" s="691"/>
      <c r="D48" s="691"/>
      <c r="E48" s="691"/>
      <c r="F48" s="691"/>
      <c r="G48" s="691"/>
      <c r="H48" s="691"/>
      <c r="I48" s="691"/>
      <c r="J48" s="691"/>
      <c r="K48" s="691"/>
      <c r="L48" s="691"/>
      <c r="M48" s="691"/>
      <c r="N48" s="691"/>
      <c r="O48" s="691"/>
      <c r="P48" s="691"/>
      <c r="Q48" s="691"/>
      <c r="R48" s="691"/>
      <c r="S48" s="691"/>
      <c r="T48" s="691"/>
      <c r="U48" s="691"/>
      <c r="V48" s="691"/>
      <c r="W48" s="691"/>
      <c r="X48" s="691"/>
      <c r="Y48" s="691"/>
      <c r="Z48" s="691"/>
      <c r="AA48" s="691"/>
      <c r="AB48" s="691"/>
      <c r="AC48" s="691"/>
      <c r="AD48" s="691"/>
      <c r="AE48" s="691"/>
      <c r="AF48" s="691"/>
      <c r="AG48" s="691"/>
      <c r="AH48" s="691"/>
      <c r="AI48" s="691"/>
      <c r="AJ48" s="691"/>
      <c r="AK48" s="691"/>
      <c r="AL48" s="691"/>
    </row>
    <row r="49" spans="2:38" ht="15" customHeight="1">
      <c r="B49" s="691"/>
      <c r="C49" s="691"/>
      <c r="D49" s="691"/>
      <c r="E49" s="691"/>
      <c r="F49" s="691"/>
      <c r="G49" s="691"/>
      <c r="H49" s="691"/>
      <c r="I49" s="691"/>
      <c r="J49" s="691"/>
      <c r="K49" s="691"/>
      <c r="L49" s="691"/>
      <c r="M49" s="691"/>
      <c r="N49" s="691"/>
      <c r="O49" s="691"/>
      <c r="P49" s="691"/>
      <c r="Q49" s="691"/>
      <c r="R49" s="691"/>
      <c r="S49" s="691"/>
      <c r="T49" s="691"/>
      <c r="U49" s="691"/>
      <c r="V49" s="691"/>
      <c r="W49" s="691"/>
      <c r="X49" s="691"/>
      <c r="Y49" s="691"/>
      <c r="Z49" s="691"/>
      <c r="AA49" s="691"/>
      <c r="AB49" s="691"/>
      <c r="AC49" s="691"/>
      <c r="AD49" s="691"/>
      <c r="AE49" s="691"/>
      <c r="AF49" s="691"/>
      <c r="AG49" s="691"/>
      <c r="AH49" s="691"/>
      <c r="AI49" s="691"/>
      <c r="AJ49" s="691"/>
      <c r="AK49" s="691"/>
      <c r="AL49" s="691"/>
    </row>
    <row r="50" spans="2:38" ht="15" customHeight="1">
      <c r="D50" s="39"/>
      <c r="E50" s="692" t="str">
        <f>⑦日付!$Q$6</f>
        <v>令和4年月日</v>
      </c>
      <c r="F50" s="692"/>
      <c r="G50" s="692"/>
      <c r="H50" s="692"/>
      <c r="I50" s="692"/>
      <c r="J50" s="692"/>
      <c r="K50" s="692"/>
      <c r="L50" s="692"/>
      <c r="M50" s="692"/>
      <c r="N50" s="692"/>
      <c r="O50" s="692"/>
      <c r="P50" s="692"/>
      <c r="Q50" s="39"/>
      <c r="R50" s="39"/>
    </row>
    <row r="51" spans="2:38" ht="8.25" customHeight="1"/>
    <row r="52" spans="2:38" ht="15" customHeight="1">
      <c r="C52" s="693" t="str">
        <f>①基本情報!$B$9&amp;"　　校長　　"&amp;①基本情報!$U$12&amp;"　　印"</f>
        <v>　　校長　　　　印</v>
      </c>
      <c r="D52" s="693"/>
      <c r="E52" s="693"/>
      <c r="F52" s="693"/>
      <c r="G52" s="693"/>
      <c r="H52" s="693"/>
      <c r="I52" s="693"/>
      <c r="J52" s="693"/>
      <c r="K52" s="693"/>
      <c r="L52" s="693"/>
      <c r="M52" s="693"/>
      <c r="N52" s="693"/>
      <c r="O52" s="693"/>
      <c r="P52" s="693"/>
      <c r="Q52" s="693"/>
      <c r="R52" s="693"/>
      <c r="S52" s="693"/>
      <c r="T52" s="693"/>
      <c r="U52" s="693"/>
      <c r="V52" s="693"/>
      <c r="W52" s="693"/>
      <c r="X52" s="693"/>
      <c r="Y52" s="693"/>
      <c r="Z52" s="693"/>
      <c r="AA52" s="693"/>
      <c r="AB52" s="693"/>
      <c r="AC52" s="693"/>
      <c r="AD52" s="693"/>
      <c r="AE52" s="693"/>
      <c r="AF52" s="693"/>
      <c r="AG52" s="693"/>
      <c r="AH52" s="693"/>
      <c r="AI52" s="693"/>
      <c r="AJ52" s="693"/>
    </row>
    <row r="53" spans="2:38" ht="15" customHeight="1"/>
    <row r="54" spans="2:38" ht="12" customHeight="1"/>
    <row r="55" spans="2:38" ht="12" customHeight="1"/>
    <row r="56" spans="2:38" ht="12" customHeight="1"/>
    <row r="57" spans="2:38" ht="12" customHeight="1"/>
    <row r="58" spans="2:38" ht="12" customHeight="1"/>
    <row r="59" spans="2:38" ht="12" customHeight="1"/>
    <row r="60" spans="2:38" ht="12" customHeight="1"/>
    <row r="61" spans="2:38" ht="12" customHeight="1"/>
    <row r="62" spans="2:38" ht="12" customHeight="1"/>
    <row r="63" spans="2:38" ht="12" customHeight="1"/>
    <row r="64" spans="2:38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</sheetData>
  <mergeCells count="168">
    <mergeCell ref="B38:D39"/>
    <mergeCell ref="B40:D41"/>
    <mergeCell ref="AH28:AJ29"/>
    <mergeCell ref="AK28:AM29"/>
    <mergeCell ref="AH30:AJ31"/>
    <mergeCell ref="AH32:AJ33"/>
    <mergeCell ref="AH34:AJ35"/>
    <mergeCell ref="AH36:AJ37"/>
    <mergeCell ref="AH38:AJ39"/>
    <mergeCell ref="AH40:AJ41"/>
    <mergeCell ref="AB28:AD29"/>
    <mergeCell ref="AE28:AG29"/>
    <mergeCell ref="E29:N29"/>
    <mergeCell ref="S29:AA29"/>
    <mergeCell ref="J36:N36"/>
    <mergeCell ref="J37:N37"/>
    <mergeCell ref="J38:N38"/>
    <mergeCell ref="E32:I32"/>
    <mergeCell ref="E33:I33"/>
    <mergeCell ref="E34:I34"/>
    <mergeCell ref="E35:I35"/>
    <mergeCell ref="E36:I36"/>
    <mergeCell ref="E37:I37"/>
    <mergeCell ref="E38:I38"/>
    <mergeCell ref="AH42:AJ43"/>
    <mergeCell ref="AK30:AM31"/>
    <mergeCell ref="AK32:AM33"/>
    <mergeCell ref="AK34:AM35"/>
    <mergeCell ref="AK36:AM37"/>
    <mergeCell ref="AK38:AM39"/>
    <mergeCell ref="AK40:AM41"/>
    <mergeCell ref="AK42:AM43"/>
    <mergeCell ref="B47:AL49"/>
    <mergeCell ref="AE34:AG35"/>
    <mergeCell ref="B34:D35"/>
    <mergeCell ref="B36:D37"/>
    <mergeCell ref="AB32:AD33"/>
    <mergeCell ref="AE32:AG33"/>
    <mergeCell ref="B30:D31"/>
    <mergeCell ref="B32:D33"/>
    <mergeCell ref="E30:I30"/>
    <mergeCell ref="E31:I31"/>
    <mergeCell ref="J30:N30"/>
    <mergeCell ref="J31:N31"/>
    <mergeCell ref="J32:N32"/>
    <mergeCell ref="J33:N33"/>
    <mergeCell ref="J34:N34"/>
    <mergeCell ref="J35:N35"/>
    <mergeCell ref="E50:P50"/>
    <mergeCell ref="C52:AJ52"/>
    <mergeCell ref="AB44:AD45"/>
    <mergeCell ref="AE44:AG45"/>
    <mergeCell ref="AS44:AS45"/>
    <mergeCell ref="S45:AA45"/>
    <mergeCell ref="AE42:AG43"/>
    <mergeCell ref="AS42:AS43"/>
    <mergeCell ref="S43:AA43"/>
    <mergeCell ref="O44:P45"/>
    <mergeCell ref="Q44:R45"/>
    <mergeCell ref="S44:AA44"/>
    <mergeCell ref="O42:P43"/>
    <mergeCell ref="Q42:R43"/>
    <mergeCell ref="S42:AA42"/>
    <mergeCell ref="AB42:AD43"/>
    <mergeCell ref="J42:N42"/>
    <mergeCell ref="J43:N43"/>
    <mergeCell ref="J44:N44"/>
    <mergeCell ref="B42:D43"/>
    <mergeCell ref="B44:D45"/>
    <mergeCell ref="AH44:AJ45"/>
    <mergeCell ref="AK44:AM45"/>
    <mergeCell ref="J45:N45"/>
    <mergeCell ref="AS40:AS41"/>
    <mergeCell ref="S41:AA41"/>
    <mergeCell ref="AE38:AG39"/>
    <mergeCell ref="AS38:AS39"/>
    <mergeCell ref="S39:AA39"/>
    <mergeCell ref="AB38:AD39"/>
    <mergeCell ref="O40:P41"/>
    <mergeCell ref="Q40:R41"/>
    <mergeCell ref="S40:AA40"/>
    <mergeCell ref="O38:P39"/>
    <mergeCell ref="Q38:R39"/>
    <mergeCell ref="S38:AA38"/>
    <mergeCell ref="AB40:AD41"/>
    <mergeCell ref="AE40:AG41"/>
    <mergeCell ref="AS34:AS35"/>
    <mergeCell ref="S35:AA35"/>
    <mergeCell ref="AB34:AD35"/>
    <mergeCell ref="O36:P37"/>
    <mergeCell ref="Q36:R37"/>
    <mergeCell ref="S36:AA36"/>
    <mergeCell ref="O34:P35"/>
    <mergeCell ref="Q34:R35"/>
    <mergeCell ref="S34:AA34"/>
    <mergeCell ref="AB36:AD37"/>
    <mergeCell ref="AE36:AG37"/>
    <mergeCell ref="AS36:AS37"/>
    <mergeCell ref="S37:AA37"/>
    <mergeCell ref="B15:F15"/>
    <mergeCell ref="AS32:AS33"/>
    <mergeCell ref="S33:AA33"/>
    <mergeCell ref="AE30:AG31"/>
    <mergeCell ref="AS30:AS31"/>
    <mergeCell ref="S31:AA31"/>
    <mergeCell ref="AB30:AD31"/>
    <mergeCell ref="O32:P33"/>
    <mergeCell ref="Q32:R33"/>
    <mergeCell ref="S32:AA32"/>
    <mergeCell ref="O30:P31"/>
    <mergeCell ref="Q30:R31"/>
    <mergeCell ref="S30:AA30"/>
    <mergeCell ref="AE25:AK25"/>
    <mergeCell ref="G23:AL23"/>
    <mergeCell ref="G24:I24"/>
    <mergeCell ref="J24:M24"/>
    <mergeCell ref="B20:U20"/>
    <mergeCell ref="G25:N25"/>
    <mergeCell ref="G21:I21"/>
    <mergeCell ref="J21:R21"/>
    <mergeCell ref="G22:I22"/>
    <mergeCell ref="J22:P22"/>
    <mergeCell ref="S22:U22"/>
    <mergeCell ref="V22:AC22"/>
    <mergeCell ref="B27:F27"/>
    <mergeCell ref="E28:N28"/>
    <mergeCell ref="O28:P29"/>
    <mergeCell ref="Q28:R29"/>
    <mergeCell ref="S28:AA28"/>
    <mergeCell ref="B28:D29"/>
    <mergeCell ref="O25:T25"/>
    <mergeCell ref="V25:AD25"/>
    <mergeCell ref="G12:AL12"/>
    <mergeCell ref="G13:I13"/>
    <mergeCell ref="J13:Q13"/>
    <mergeCell ref="R13:T13"/>
    <mergeCell ref="U13:AB13"/>
    <mergeCell ref="G17:I17"/>
    <mergeCell ref="J17:M17"/>
    <mergeCell ref="O18:T18"/>
    <mergeCell ref="V18:AD18"/>
    <mergeCell ref="AE18:AK18"/>
    <mergeCell ref="G18:N18"/>
    <mergeCell ref="G15:I15"/>
    <mergeCell ref="J15:R15"/>
    <mergeCell ref="S15:AM15"/>
    <mergeCell ref="G16:I16"/>
    <mergeCell ref="J16:Q16"/>
    <mergeCell ref="D1:J1"/>
    <mergeCell ref="A3:D3"/>
    <mergeCell ref="B4:AL5"/>
    <mergeCell ref="B7:K7"/>
    <mergeCell ref="N7:R7"/>
    <mergeCell ref="S7:W7"/>
    <mergeCell ref="B9:F9"/>
    <mergeCell ref="G9:AK9"/>
    <mergeCell ref="D11:F11"/>
    <mergeCell ref="G11:M11"/>
    <mergeCell ref="E39:I39"/>
    <mergeCell ref="E40:I40"/>
    <mergeCell ref="E41:I41"/>
    <mergeCell ref="E42:I42"/>
    <mergeCell ref="E43:I43"/>
    <mergeCell ref="E44:I44"/>
    <mergeCell ref="E45:I45"/>
    <mergeCell ref="J39:N39"/>
    <mergeCell ref="J40:N40"/>
    <mergeCell ref="J41:N41"/>
  </mergeCells>
  <phoneticPr fontId="2"/>
  <hyperlinks>
    <hyperlink ref="D1" location="Top!A1" display="Topへ戻る"/>
  </hyperlinks>
  <pageMargins left="0.70866141732283472" right="0.70866141732283472" top="0.74803149606299213" bottom="0.94488188976377963" header="0.31496062992125984" footer="0.31496062992125984"/>
  <pageSetup paperSize="9" orientation="portrait" r:id="rId1"/>
  <ignoredErrors>
    <ignoredError sqref="O30:AA30 O31:AA31 O32:AA43 O44:AA45 E31:I43 E44 K42:N42 K41:N41 K40:N40 K39:N39 K38:N38 K37:N37 K36:N36 K35:N35 K34:N34 K33:N33 K32:N32 K31:N31 K43:N43 J42:J44 J31 J32 J33 J34 J35 J36 J37 J38 J39 J40 J41" 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U123"/>
  <sheetViews>
    <sheetView showZeros="0" view="pageBreakPreview" zoomScaleNormal="100" zoomScaleSheetLayoutView="100" workbookViewId="0">
      <selection activeCell="AJ21" sqref="AJ21"/>
    </sheetView>
  </sheetViews>
  <sheetFormatPr defaultColWidth="8.875" defaultRowHeight="12"/>
  <cols>
    <col min="1" max="44" width="2.25" style="129" customWidth="1"/>
    <col min="45" max="46" width="8.875" style="129" hidden="1" customWidth="1"/>
    <col min="47" max="50" width="8.875" style="129" customWidth="1"/>
    <col min="51" max="16384" width="8.875" style="129"/>
  </cols>
  <sheetData>
    <row r="1" spans="1:47" s="130" customFormat="1" ht="26.25" customHeight="1">
      <c r="A1" s="129"/>
      <c r="B1" s="129"/>
      <c r="C1" s="129"/>
      <c r="D1" s="650" t="s">
        <v>82</v>
      </c>
      <c r="E1" s="651"/>
      <c r="F1" s="651"/>
      <c r="G1" s="651"/>
      <c r="H1" s="651"/>
      <c r="I1" s="651"/>
      <c r="J1" s="652"/>
    </row>
    <row r="2" spans="1:47" s="130" customFormat="1" ht="9.75" customHeight="1"/>
    <row r="3" spans="1:47" s="130" customFormat="1" ht="13.5" customHeight="1">
      <c r="A3" s="653" t="s">
        <v>180</v>
      </c>
      <c r="B3" s="653"/>
      <c r="C3" s="653"/>
      <c r="D3" s="653"/>
    </row>
    <row r="4" spans="1:47" ht="12" customHeight="1">
      <c r="B4" s="654" t="str">
        <f>Top!$B$6</f>
        <v>令和４年度北海道中学校体育大会 第５０回北海道中学校柔道大会</v>
      </c>
      <c r="C4" s="654"/>
      <c r="D4" s="654"/>
      <c r="E4" s="654"/>
      <c r="F4" s="654"/>
      <c r="G4" s="654"/>
      <c r="H4" s="654"/>
      <c r="I4" s="654"/>
      <c r="J4" s="654"/>
      <c r="K4" s="654"/>
      <c r="L4" s="654"/>
      <c r="M4" s="654"/>
      <c r="N4" s="654"/>
      <c r="O4" s="654"/>
      <c r="P4" s="654"/>
      <c r="Q4" s="654"/>
      <c r="R4" s="654"/>
      <c r="S4" s="654"/>
      <c r="T4" s="654"/>
      <c r="U4" s="654"/>
      <c r="V4" s="654"/>
      <c r="W4" s="654"/>
      <c r="X4" s="654"/>
      <c r="Y4" s="654"/>
      <c r="Z4" s="654"/>
      <c r="AA4" s="654"/>
      <c r="AB4" s="654"/>
      <c r="AC4" s="654"/>
      <c r="AD4" s="654"/>
      <c r="AE4" s="654"/>
      <c r="AF4" s="654"/>
      <c r="AG4" s="654"/>
      <c r="AH4" s="654"/>
      <c r="AI4" s="654"/>
      <c r="AJ4" s="654"/>
      <c r="AK4" s="654"/>
      <c r="AL4" s="654"/>
    </row>
    <row r="5" spans="1:47" ht="12" customHeight="1">
      <c r="B5" s="654"/>
      <c r="C5" s="654"/>
      <c r="D5" s="654"/>
      <c r="E5" s="654"/>
      <c r="F5" s="654"/>
      <c r="G5" s="654"/>
      <c r="H5" s="654"/>
      <c r="I5" s="654"/>
      <c r="J5" s="654"/>
      <c r="K5" s="654"/>
      <c r="L5" s="654"/>
      <c r="M5" s="654"/>
      <c r="N5" s="654"/>
      <c r="O5" s="654"/>
      <c r="P5" s="654"/>
      <c r="Q5" s="654"/>
      <c r="R5" s="654"/>
      <c r="S5" s="654"/>
      <c r="T5" s="654"/>
      <c r="U5" s="654"/>
      <c r="V5" s="654"/>
      <c r="W5" s="654"/>
      <c r="X5" s="654"/>
      <c r="Y5" s="654"/>
      <c r="Z5" s="654"/>
      <c r="AA5" s="654"/>
      <c r="AB5" s="654"/>
      <c r="AC5" s="654"/>
      <c r="AD5" s="654"/>
      <c r="AE5" s="654"/>
      <c r="AF5" s="654"/>
      <c r="AG5" s="654"/>
      <c r="AH5" s="654"/>
      <c r="AI5" s="654"/>
      <c r="AJ5" s="654"/>
      <c r="AK5" s="654"/>
      <c r="AL5" s="654"/>
    </row>
    <row r="6" spans="1:47" ht="14.45" customHeight="1"/>
    <row r="7" spans="1:47" ht="15" customHeight="1">
      <c r="B7" s="655" t="s">
        <v>239</v>
      </c>
      <c r="C7" s="656"/>
      <c r="D7" s="656"/>
      <c r="E7" s="656"/>
      <c r="F7" s="656"/>
      <c r="G7" s="656"/>
      <c r="H7" s="656"/>
      <c r="I7" s="656"/>
      <c r="J7" s="656"/>
      <c r="K7" s="657"/>
      <c r="L7" s="130"/>
      <c r="M7" s="130"/>
      <c r="N7" s="658" t="s">
        <v>271</v>
      </c>
      <c r="O7" s="659"/>
      <c r="P7" s="659"/>
      <c r="Q7" s="659"/>
      <c r="R7" s="659"/>
      <c r="S7" s="660">
        <f>①基本情報!$Y$8</f>
        <v>0</v>
      </c>
      <c r="T7" s="660"/>
      <c r="U7" s="660"/>
      <c r="V7" s="660"/>
      <c r="W7" s="661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</row>
    <row r="8" spans="1:47" ht="15" customHeight="1"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</row>
    <row r="9" spans="1:47" ht="15" customHeight="1">
      <c r="B9" s="662" t="s">
        <v>112</v>
      </c>
      <c r="C9" s="662"/>
      <c r="D9" s="662"/>
      <c r="E9" s="662"/>
      <c r="F9" s="662"/>
      <c r="G9" s="653">
        <f>①基本情報!$B$9</f>
        <v>0</v>
      </c>
      <c r="H9" s="653"/>
      <c r="I9" s="653"/>
      <c r="J9" s="653"/>
      <c r="K9" s="653"/>
      <c r="L9" s="653"/>
      <c r="M9" s="653"/>
      <c r="N9" s="653"/>
      <c r="O9" s="653"/>
      <c r="P9" s="653"/>
      <c r="Q9" s="653"/>
      <c r="R9" s="653"/>
      <c r="S9" s="653"/>
      <c r="T9" s="653"/>
      <c r="U9" s="653"/>
      <c r="V9" s="653"/>
      <c r="W9" s="653"/>
      <c r="X9" s="653"/>
      <c r="Y9" s="653"/>
      <c r="Z9" s="653"/>
      <c r="AA9" s="653"/>
      <c r="AB9" s="653"/>
      <c r="AC9" s="653"/>
      <c r="AD9" s="653"/>
      <c r="AE9" s="653"/>
      <c r="AF9" s="653"/>
      <c r="AG9" s="653"/>
      <c r="AH9" s="653"/>
      <c r="AI9" s="653"/>
      <c r="AJ9" s="653"/>
      <c r="AK9" s="653"/>
      <c r="AL9" s="130"/>
      <c r="AM9" s="130"/>
    </row>
    <row r="10" spans="1:47" ht="9" customHeight="1">
      <c r="B10" s="144"/>
      <c r="C10" s="144"/>
      <c r="D10" s="144"/>
      <c r="E10" s="144"/>
      <c r="F10" s="144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</row>
    <row r="11" spans="1:47" ht="15" customHeight="1">
      <c r="B11" s="144"/>
      <c r="C11" s="144"/>
      <c r="D11" s="662" t="s">
        <v>113</v>
      </c>
      <c r="E11" s="662"/>
      <c r="F11" s="662"/>
      <c r="G11" s="653" t="str">
        <f>"〒"&amp;①基本情報!$O$8</f>
        <v>〒</v>
      </c>
      <c r="H11" s="653"/>
      <c r="I11" s="653"/>
      <c r="J11" s="653"/>
      <c r="K11" s="653"/>
      <c r="L11" s="653"/>
      <c r="M11" s="653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</row>
    <row r="12" spans="1:47" ht="15" customHeight="1">
      <c r="B12" s="144"/>
      <c r="C12" s="144"/>
      <c r="D12" s="144"/>
      <c r="E12" s="144"/>
      <c r="F12" s="144"/>
      <c r="G12" s="653">
        <f>①基本情報!$N$9</f>
        <v>0</v>
      </c>
      <c r="H12" s="653"/>
      <c r="I12" s="653"/>
      <c r="J12" s="653"/>
      <c r="K12" s="653"/>
      <c r="L12" s="653"/>
      <c r="M12" s="653"/>
      <c r="N12" s="653"/>
      <c r="O12" s="653"/>
      <c r="P12" s="653"/>
      <c r="Q12" s="653"/>
      <c r="R12" s="653"/>
      <c r="S12" s="653"/>
      <c r="T12" s="653"/>
      <c r="U12" s="653"/>
      <c r="V12" s="653"/>
      <c r="W12" s="653"/>
      <c r="X12" s="653"/>
      <c r="Y12" s="653"/>
      <c r="Z12" s="653"/>
      <c r="AA12" s="653"/>
      <c r="AB12" s="653"/>
      <c r="AC12" s="653"/>
      <c r="AD12" s="653"/>
      <c r="AE12" s="653"/>
      <c r="AF12" s="653"/>
      <c r="AG12" s="653"/>
      <c r="AH12" s="653"/>
      <c r="AI12" s="653"/>
      <c r="AJ12" s="653"/>
      <c r="AK12" s="653"/>
      <c r="AL12" s="653"/>
      <c r="AM12" s="130"/>
    </row>
    <row r="13" spans="1:47" ht="15" customHeight="1">
      <c r="B13" s="144"/>
      <c r="C13" s="144"/>
      <c r="D13" s="144"/>
      <c r="E13" s="144"/>
      <c r="F13" s="144"/>
      <c r="G13" s="653" t="s">
        <v>118</v>
      </c>
      <c r="H13" s="653"/>
      <c r="I13" s="653"/>
      <c r="J13" s="653">
        <f>①基本情報!$AC$8</f>
        <v>0</v>
      </c>
      <c r="K13" s="653"/>
      <c r="L13" s="653"/>
      <c r="M13" s="653"/>
      <c r="N13" s="653"/>
      <c r="O13" s="653"/>
      <c r="P13" s="653"/>
      <c r="Q13" s="653"/>
      <c r="R13" s="653" t="s">
        <v>119</v>
      </c>
      <c r="S13" s="653"/>
      <c r="T13" s="653"/>
      <c r="U13" s="653">
        <f>①基本情報!$AB$12</f>
        <v>0</v>
      </c>
      <c r="V13" s="653"/>
      <c r="W13" s="653"/>
      <c r="X13" s="653"/>
      <c r="Y13" s="653"/>
      <c r="Z13" s="653"/>
      <c r="AA13" s="653"/>
      <c r="AB13" s="653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</row>
    <row r="14" spans="1:47" ht="12" customHeight="1">
      <c r="B14" s="144"/>
      <c r="C14" s="144"/>
      <c r="D14" s="144"/>
      <c r="E14" s="144"/>
      <c r="F14" s="144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</row>
    <row r="15" spans="1:47" ht="15" customHeight="1">
      <c r="B15" s="663" t="s">
        <v>114</v>
      </c>
      <c r="C15" s="663"/>
      <c r="D15" s="663"/>
      <c r="E15" s="663"/>
      <c r="F15" s="663"/>
      <c r="G15" s="653" t="s">
        <v>115</v>
      </c>
      <c r="H15" s="653"/>
      <c r="I15" s="653"/>
      <c r="J15" s="653" t="str">
        <f>①基本情報!$D$18&amp;"　"&amp;①基本情報!$I$18</f>
        <v>　</v>
      </c>
      <c r="K15" s="653"/>
      <c r="L15" s="653"/>
      <c r="M15" s="653"/>
      <c r="N15" s="653"/>
      <c r="O15" s="653"/>
      <c r="P15" s="653"/>
      <c r="Q15" s="653"/>
      <c r="R15" s="653"/>
      <c r="S15" s="653" t="str">
        <f>AT15&amp;AU15</f>
        <v>0</v>
      </c>
      <c r="T15" s="653"/>
      <c r="U15" s="653"/>
      <c r="V15" s="653"/>
      <c r="W15" s="653"/>
      <c r="X15" s="653"/>
      <c r="Y15" s="653"/>
      <c r="Z15" s="653"/>
      <c r="AA15" s="653"/>
      <c r="AB15" s="653"/>
      <c r="AC15" s="653"/>
      <c r="AD15" s="653"/>
      <c r="AE15" s="653"/>
      <c r="AF15" s="653"/>
      <c r="AG15" s="653"/>
      <c r="AH15" s="653"/>
      <c r="AI15" s="653"/>
      <c r="AJ15" s="653"/>
      <c r="AK15" s="653"/>
      <c r="AL15" s="653"/>
      <c r="AM15" s="653"/>
      <c r="AS15" s="129" t="s">
        <v>135</v>
      </c>
      <c r="AT15" s="129">
        <f>①基本情報!$N$18</f>
        <v>0</v>
      </c>
      <c r="AU15" s="129" t="str">
        <f>IF(AT15="教諭","",IF(AT15="校長","",IF(AT15="部活動指導員","：任命権者("&amp;①基本情報!$W$18&amp;")","")))</f>
        <v/>
      </c>
    </row>
    <row r="16" spans="1:47" ht="15" customHeight="1">
      <c r="B16" s="144"/>
      <c r="C16" s="144"/>
      <c r="D16" s="144"/>
      <c r="E16" s="144"/>
      <c r="F16" s="144"/>
      <c r="G16" s="653" t="s">
        <v>118</v>
      </c>
      <c r="H16" s="653"/>
      <c r="I16" s="653"/>
      <c r="J16" s="653">
        <f>①基本情報!$N$20</f>
        <v>0</v>
      </c>
      <c r="K16" s="653"/>
      <c r="L16" s="653"/>
      <c r="M16" s="653"/>
      <c r="N16" s="653"/>
      <c r="O16" s="653"/>
      <c r="P16" s="653"/>
      <c r="Q16" s="653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</row>
    <row r="17" spans="2:45" ht="15" customHeight="1">
      <c r="B17" s="144"/>
      <c r="C17" s="144"/>
      <c r="D17" s="144"/>
      <c r="E17" s="144"/>
      <c r="F17" s="144"/>
      <c r="G17" s="653" t="s">
        <v>116</v>
      </c>
      <c r="H17" s="653"/>
      <c r="I17" s="653"/>
      <c r="J17" s="653">
        <f>①基本情報!$U$18</f>
        <v>0</v>
      </c>
      <c r="K17" s="653"/>
      <c r="L17" s="653"/>
      <c r="M17" s="653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</row>
    <row r="18" spans="2:45" ht="15" customHeight="1">
      <c r="B18" s="144"/>
      <c r="C18" s="144"/>
      <c r="D18" s="144"/>
      <c r="E18" s="144"/>
      <c r="F18" s="144"/>
      <c r="G18" s="653" t="s">
        <v>220</v>
      </c>
      <c r="H18" s="653"/>
      <c r="I18" s="653"/>
      <c r="J18" s="653"/>
      <c r="K18" s="653"/>
      <c r="L18" s="653"/>
      <c r="M18" s="653"/>
      <c r="N18" s="653"/>
      <c r="O18" s="653">
        <f>①基本情報!$AB$20</f>
        <v>0</v>
      </c>
      <c r="P18" s="653"/>
      <c r="Q18" s="653"/>
      <c r="R18" s="653"/>
      <c r="S18" s="653"/>
      <c r="T18" s="653"/>
      <c r="U18" s="130"/>
      <c r="V18" s="653" t="s">
        <v>221</v>
      </c>
      <c r="W18" s="653"/>
      <c r="X18" s="653"/>
      <c r="Y18" s="653"/>
      <c r="Z18" s="653"/>
      <c r="AA18" s="653"/>
      <c r="AB18" s="653"/>
      <c r="AC18" s="653"/>
      <c r="AD18" s="653"/>
      <c r="AE18" s="653">
        <f>①基本情報!$AB$22</f>
        <v>0</v>
      </c>
      <c r="AF18" s="653"/>
      <c r="AG18" s="653"/>
      <c r="AH18" s="653"/>
      <c r="AI18" s="653"/>
      <c r="AJ18" s="653"/>
      <c r="AK18" s="653"/>
      <c r="AL18" s="130"/>
      <c r="AM18" s="130"/>
    </row>
    <row r="19" spans="2:45" ht="12" customHeight="1">
      <c r="B19" s="144"/>
      <c r="C19" s="144"/>
      <c r="D19" s="144"/>
      <c r="E19" s="144"/>
      <c r="F19" s="144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</row>
    <row r="20" spans="2:45" ht="15" customHeight="1">
      <c r="B20" s="663" t="s">
        <v>217</v>
      </c>
      <c r="C20" s="663"/>
      <c r="D20" s="663"/>
      <c r="E20" s="663"/>
      <c r="F20" s="663"/>
      <c r="G20" s="663"/>
      <c r="H20" s="663"/>
      <c r="I20" s="663"/>
      <c r="J20" s="663"/>
      <c r="K20" s="663"/>
      <c r="L20" s="663"/>
      <c r="M20" s="663"/>
      <c r="N20" s="663"/>
      <c r="O20" s="663"/>
      <c r="P20" s="663"/>
      <c r="Q20" s="663"/>
      <c r="R20" s="663"/>
      <c r="S20" s="663"/>
      <c r="T20" s="663"/>
      <c r="U20" s="663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</row>
    <row r="21" spans="2:45" ht="15" customHeight="1">
      <c r="B21" s="144"/>
      <c r="C21" s="144"/>
      <c r="D21" s="144"/>
      <c r="E21" s="144"/>
      <c r="F21" s="144"/>
      <c r="G21" s="653" t="s">
        <v>115</v>
      </c>
      <c r="H21" s="653"/>
      <c r="I21" s="653"/>
      <c r="J21" s="653" t="str">
        <f>①基本情報!$D$27&amp;"　"&amp;①基本情報!$I$27</f>
        <v>　</v>
      </c>
      <c r="K21" s="653"/>
      <c r="L21" s="653"/>
      <c r="M21" s="653"/>
      <c r="N21" s="653"/>
      <c r="O21" s="653"/>
      <c r="P21" s="653"/>
      <c r="Q21" s="653"/>
      <c r="R21" s="653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</row>
    <row r="22" spans="2:45" ht="15" customHeight="1">
      <c r="B22" s="144"/>
      <c r="C22" s="144"/>
      <c r="D22" s="144"/>
      <c r="E22" s="144"/>
      <c r="F22" s="144"/>
      <c r="G22" s="653" t="s">
        <v>113</v>
      </c>
      <c r="H22" s="653"/>
      <c r="I22" s="653"/>
      <c r="J22" s="653" t="str">
        <f>"〒"&amp;①基本情報!$Q$27</f>
        <v>〒</v>
      </c>
      <c r="K22" s="653"/>
      <c r="L22" s="653"/>
      <c r="M22" s="653"/>
      <c r="N22" s="653"/>
      <c r="O22" s="653"/>
      <c r="P22" s="653"/>
      <c r="Q22" s="130"/>
      <c r="R22" s="130"/>
      <c r="S22" s="653" t="s">
        <v>118</v>
      </c>
      <c r="T22" s="653"/>
      <c r="U22" s="653"/>
      <c r="V22" s="653">
        <f>①基本情報!$N$29</f>
        <v>0</v>
      </c>
      <c r="W22" s="653"/>
      <c r="X22" s="653"/>
      <c r="Y22" s="653"/>
      <c r="Z22" s="653"/>
      <c r="AA22" s="653"/>
      <c r="AB22" s="653"/>
      <c r="AC22" s="653"/>
      <c r="AD22" s="130"/>
      <c r="AE22" s="130"/>
      <c r="AF22" s="130"/>
      <c r="AG22" s="130"/>
      <c r="AH22" s="130"/>
      <c r="AI22" s="130"/>
      <c r="AJ22" s="159"/>
      <c r="AK22" s="159"/>
      <c r="AL22" s="159"/>
      <c r="AM22" s="159"/>
    </row>
    <row r="23" spans="2:45" ht="15" customHeight="1">
      <c r="B23" s="144"/>
      <c r="C23" s="144"/>
      <c r="D23" s="144"/>
      <c r="E23" s="144"/>
      <c r="F23" s="144"/>
      <c r="G23" s="653">
        <f>①基本情報!$U$27</f>
        <v>0</v>
      </c>
      <c r="H23" s="653"/>
      <c r="I23" s="653"/>
      <c r="J23" s="653"/>
      <c r="K23" s="653"/>
      <c r="L23" s="653"/>
      <c r="M23" s="653"/>
      <c r="N23" s="653"/>
      <c r="O23" s="653"/>
      <c r="P23" s="653"/>
      <c r="Q23" s="653"/>
      <c r="R23" s="653"/>
      <c r="S23" s="653"/>
      <c r="T23" s="653"/>
      <c r="U23" s="653"/>
      <c r="V23" s="653"/>
      <c r="W23" s="653"/>
      <c r="X23" s="653"/>
      <c r="Y23" s="653"/>
      <c r="Z23" s="653"/>
      <c r="AA23" s="653"/>
      <c r="AB23" s="653"/>
      <c r="AC23" s="653"/>
      <c r="AD23" s="653"/>
      <c r="AE23" s="653"/>
      <c r="AF23" s="653"/>
      <c r="AG23" s="653"/>
      <c r="AH23" s="653"/>
      <c r="AI23" s="653"/>
      <c r="AJ23" s="653"/>
      <c r="AK23" s="653"/>
      <c r="AL23" s="653"/>
      <c r="AM23" s="130"/>
    </row>
    <row r="24" spans="2:45" ht="15" customHeight="1">
      <c r="B24" s="144"/>
      <c r="C24" s="144"/>
      <c r="D24" s="144"/>
      <c r="E24" s="144"/>
      <c r="F24" s="144"/>
      <c r="G24" s="653" t="s">
        <v>116</v>
      </c>
      <c r="H24" s="653"/>
      <c r="I24" s="653"/>
      <c r="J24" s="653">
        <f>①基本情報!$N$27</f>
        <v>0</v>
      </c>
      <c r="K24" s="653"/>
      <c r="L24" s="653"/>
      <c r="M24" s="653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</row>
    <row r="25" spans="2:45" ht="15" customHeight="1">
      <c r="B25" s="144"/>
      <c r="C25" s="144"/>
      <c r="D25" s="144"/>
      <c r="E25" s="144"/>
      <c r="F25" s="144"/>
      <c r="G25" s="653" t="s">
        <v>220</v>
      </c>
      <c r="H25" s="653"/>
      <c r="I25" s="653"/>
      <c r="J25" s="653"/>
      <c r="K25" s="653"/>
      <c r="L25" s="653"/>
      <c r="M25" s="653"/>
      <c r="N25" s="653"/>
      <c r="O25" s="653">
        <f>①基本情報!$AB$29</f>
        <v>0</v>
      </c>
      <c r="P25" s="653"/>
      <c r="Q25" s="653"/>
      <c r="R25" s="653"/>
      <c r="S25" s="653"/>
      <c r="T25" s="653"/>
      <c r="U25" s="130"/>
      <c r="V25" s="653" t="s">
        <v>221</v>
      </c>
      <c r="W25" s="653"/>
      <c r="X25" s="653"/>
      <c r="Y25" s="653"/>
      <c r="Z25" s="653"/>
      <c r="AA25" s="653"/>
      <c r="AB25" s="653"/>
      <c r="AC25" s="653"/>
      <c r="AD25" s="653"/>
      <c r="AE25" s="653">
        <f>①基本情報!$AB$31</f>
        <v>0</v>
      </c>
      <c r="AF25" s="653"/>
      <c r="AG25" s="653"/>
      <c r="AH25" s="653"/>
      <c r="AI25" s="653"/>
      <c r="AJ25" s="653"/>
      <c r="AK25" s="653"/>
      <c r="AL25" s="130"/>
      <c r="AM25" s="130"/>
    </row>
    <row r="26" spans="2:45" ht="12" customHeight="1"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</row>
    <row r="27" spans="2:45" ht="15" customHeight="1">
      <c r="B27" s="672" t="s">
        <v>117</v>
      </c>
      <c r="C27" s="672"/>
      <c r="D27" s="672"/>
      <c r="E27" s="672"/>
      <c r="F27" s="672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4"/>
      <c r="AL27" s="144"/>
    </row>
    <row r="28" spans="2:45" ht="15" customHeight="1">
      <c r="B28" s="694" t="s">
        <v>73</v>
      </c>
      <c r="C28" s="689"/>
      <c r="D28" s="695"/>
      <c r="E28" s="673" t="s">
        <v>39</v>
      </c>
      <c r="F28" s="673"/>
      <c r="G28" s="673"/>
      <c r="H28" s="673"/>
      <c r="I28" s="673"/>
      <c r="J28" s="673"/>
      <c r="K28" s="673"/>
      <c r="L28" s="673"/>
      <c r="M28" s="673"/>
      <c r="N28" s="673"/>
      <c r="O28" s="674" t="s">
        <v>34</v>
      </c>
      <c r="P28" s="674"/>
      <c r="Q28" s="674" t="s">
        <v>122</v>
      </c>
      <c r="R28" s="674"/>
      <c r="S28" s="675" t="s">
        <v>36</v>
      </c>
      <c r="T28" s="675"/>
      <c r="U28" s="675"/>
      <c r="V28" s="675"/>
      <c r="W28" s="675"/>
      <c r="X28" s="675"/>
      <c r="Y28" s="675"/>
      <c r="Z28" s="675"/>
      <c r="AA28" s="675"/>
      <c r="AB28" s="669" t="s">
        <v>37</v>
      </c>
      <c r="AC28" s="669"/>
      <c r="AD28" s="669"/>
      <c r="AE28" s="669" t="s">
        <v>38</v>
      </c>
      <c r="AF28" s="669"/>
      <c r="AG28" s="669"/>
      <c r="AH28" s="696" t="s">
        <v>181</v>
      </c>
      <c r="AI28" s="696"/>
      <c r="AJ28" s="696"/>
      <c r="AK28" s="697"/>
      <c r="AL28" s="697"/>
      <c r="AM28" s="697"/>
    </row>
    <row r="29" spans="2:45" ht="15" customHeight="1">
      <c r="B29" s="646"/>
      <c r="C29" s="647"/>
      <c r="D29" s="649"/>
      <c r="E29" s="670" t="s">
        <v>132</v>
      </c>
      <c r="F29" s="670"/>
      <c r="G29" s="670"/>
      <c r="H29" s="670"/>
      <c r="I29" s="670"/>
      <c r="J29" s="670"/>
      <c r="K29" s="670"/>
      <c r="L29" s="670"/>
      <c r="M29" s="670"/>
      <c r="N29" s="670"/>
      <c r="O29" s="674"/>
      <c r="P29" s="674"/>
      <c r="Q29" s="674"/>
      <c r="R29" s="674"/>
      <c r="S29" s="671" t="s">
        <v>216</v>
      </c>
      <c r="T29" s="671"/>
      <c r="U29" s="671"/>
      <c r="V29" s="671"/>
      <c r="W29" s="671"/>
      <c r="X29" s="671"/>
      <c r="Y29" s="671"/>
      <c r="Z29" s="671"/>
      <c r="AA29" s="671"/>
      <c r="AB29" s="669"/>
      <c r="AC29" s="669"/>
      <c r="AD29" s="669"/>
      <c r="AE29" s="669"/>
      <c r="AF29" s="669"/>
      <c r="AG29" s="669"/>
      <c r="AH29" s="696"/>
      <c r="AI29" s="696"/>
      <c r="AJ29" s="696"/>
      <c r="AK29" s="697"/>
      <c r="AL29" s="697"/>
      <c r="AM29" s="697"/>
      <c r="AS29" s="143"/>
    </row>
    <row r="30" spans="2:45" ht="16.899999999999999" customHeight="1">
      <c r="B30" s="694" t="s">
        <v>141</v>
      </c>
      <c r="C30" s="689"/>
      <c r="D30" s="695"/>
      <c r="E30" s="645" t="str">
        <f>IF($AS30=0,"",VLOOKUP($AS30,②男入力!$B$10:$AN$33,11))</f>
        <v/>
      </c>
      <c r="F30" s="644"/>
      <c r="G30" s="644"/>
      <c r="H30" s="644"/>
      <c r="I30" s="644"/>
      <c r="J30" s="644" t="str">
        <f>IF($AS30=0,"",VLOOKUP($AS30,②男入力!$B$10:$AN$33,15))</f>
        <v/>
      </c>
      <c r="K30" s="644"/>
      <c r="L30" s="644"/>
      <c r="M30" s="644"/>
      <c r="N30" s="648"/>
      <c r="O30" s="674" t="str">
        <f>IF($AS30=0,"",VLOOKUP($AS30,②男入力!$B$10:$AN$33,19))</f>
        <v/>
      </c>
      <c r="P30" s="674"/>
      <c r="Q30" s="674" t="str">
        <f>IF($AS30=0,"",VLOOKUP($AS30,②男入力!$B$10:$AN$33,21))</f>
        <v/>
      </c>
      <c r="R30" s="674"/>
      <c r="S30" s="684" t="str">
        <f>IF($AS30=0,"",VLOOKUP($AS30,②男入力!$B$10:$AN$33,23))</f>
        <v/>
      </c>
      <c r="T30" s="684"/>
      <c r="U30" s="684"/>
      <c r="V30" s="684"/>
      <c r="W30" s="684"/>
      <c r="X30" s="684"/>
      <c r="Y30" s="684"/>
      <c r="Z30" s="684"/>
      <c r="AA30" s="684"/>
      <c r="AB30" s="682" t="str">
        <f>IF($AS30=0,"",VLOOKUP($AS30,②男入力!$B$10:$AN$33,34))</f>
        <v/>
      </c>
      <c r="AC30" s="682"/>
      <c r="AD30" s="682"/>
      <c r="AE30" s="682" t="str">
        <f>IF($AS30=0,"",VLOOKUP($AS30,②男入力!$B$10:$AN$33,37))</f>
        <v/>
      </c>
      <c r="AF30" s="682"/>
      <c r="AG30" s="682"/>
      <c r="AH30" s="674" t="str">
        <f>IF($AS30=0,"",VLOOKUP($AS30,②男入力!$B$10:$BK$33,47))</f>
        <v/>
      </c>
      <c r="AI30" s="674"/>
      <c r="AJ30" s="674"/>
      <c r="AK30" s="664">
        <f>⑤男選択!$AI10</f>
        <v>0</v>
      </c>
      <c r="AL30" s="640"/>
      <c r="AM30" s="665"/>
      <c r="AS30" s="669">
        <f>⑤男選択!$AD10</f>
        <v>0</v>
      </c>
    </row>
    <row r="31" spans="2:45" ht="16.899999999999999" customHeight="1">
      <c r="B31" s="646"/>
      <c r="C31" s="647"/>
      <c r="D31" s="649"/>
      <c r="E31" s="646" t="str">
        <f>IF($AS30=0,"",VLOOKUP($AS30,②男入力!$B$10:$AN$33,3))</f>
        <v/>
      </c>
      <c r="F31" s="647"/>
      <c r="G31" s="647"/>
      <c r="H31" s="647"/>
      <c r="I31" s="647"/>
      <c r="J31" s="647" t="str">
        <f>IF($AS30=0,"",VLOOKUP($AS30,②男入力!$B$10:$AN$33,7))</f>
        <v/>
      </c>
      <c r="K31" s="647"/>
      <c r="L31" s="647"/>
      <c r="M31" s="647"/>
      <c r="N31" s="649"/>
      <c r="O31" s="674"/>
      <c r="P31" s="674"/>
      <c r="Q31" s="674"/>
      <c r="R31" s="674"/>
      <c r="S31" s="683" t="str">
        <f>IF($AS30=0,"",VLOOKUP($AS30,②男入力!$B$10:$AN$33,29))</f>
        <v/>
      </c>
      <c r="T31" s="683"/>
      <c r="U31" s="683"/>
      <c r="V31" s="683"/>
      <c r="W31" s="683"/>
      <c r="X31" s="683"/>
      <c r="Y31" s="683"/>
      <c r="Z31" s="683"/>
      <c r="AA31" s="683"/>
      <c r="AB31" s="682"/>
      <c r="AC31" s="682"/>
      <c r="AD31" s="682"/>
      <c r="AE31" s="682"/>
      <c r="AF31" s="682"/>
      <c r="AG31" s="682"/>
      <c r="AH31" s="674"/>
      <c r="AI31" s="674"/>
      <c r="AJ31" s="674"/>
      <c r="AK31" s="666"/>
      <c r="AL31" s="667"/>
      <c r="AM31" s="668"/>
      <c r="AS31" s="669"/>
    </row>
    <row r="32" spans="2:45" ht="16.899999999999999" customHeight="1">
      <c r="B32" s="694" t="s">
        <v>142</v>
      </c>
      <c r="C32" s="689"/>
      <c r="D32" s="695"/>
      <c r="E32" s="645" t="str">
        <f>IF($AS32=0,"",VLOOKUP($AS32,②男入力!$B$10:$AN$33,11))</f>
        <v/>
      </c>
      <c r="F32" s="644"/>
      <c r="G32" s="644"/>
      <c r="H32" s="644"/>
      <c r="I32" s="644"/>
      <c r="J32" s="644" t="str">
        <f>IF($AS32=0,"",VLOOKUP($AS32,②男入力!$B$10:$AN$33,15))</f>
        <v/>
      </c>
      <c r="K32" s="644"/>
      <c r="L32" s="644"/>
      <c r="M32" s="644"/>
      <c r="N32" s="648"/>
      <c r="O32" s="674" t="str">
        <f>IF($AS32=0,"",VLOOKUP($AS32,②男入力!$B$10:$AN$33,19))</f>
        <v/>
      </c>
      <c r="P32" s="674"/>
      <c r="Q32" s="674" t="str">
        <f>IF($AS32=0,"",VLOOKUP($AS32,②男入力!$B$10:$AN$33,21))</f>
        <v/>
      </c>
      <c r="R32" s="674"/>
      <c r="S32" s="684" t="str">
        <f>IF($AS32=0,"",VLOOKUP($AS32,②男入力!$B$10:$AN$33,23))</f>
        <v/>
      </c>
      <c r="T32" s="684"/>
      <c r="U32" s="684"/>
      <c r="V32" s="684"/>
      <c r="W32" s="684"/>
      <c r="X32" s="684"/>
      <c r="Y32" s="684"/>
      <c r="Z32" s="684"/>
      <c r="AA32" s="684"/>
      <c r="AB32" s="682" t="str">
        <f>IF($AS32=0,"",VLOOKUP($AS32,②男入力!$B$10:$AN$33,34))</f>
        <v/>
      </c>
      <c r="AC32" s="682"/>
      <c r="AD32" s="682"/>
      <c r="AE32" s="682" t="str">
        <f>IF($AS32=0,"",VLOOKUP($AS32,②男入力!$B$10:$AN$33,37))</f>
        <v/>
      </c>
      <c r="AF32" s="682"/>
      <c r="AG32" s="682"/>
      <c r="AH32" s="674" t="str">
        <f>IF($AS32=0,"",VLOOKUP($AS32,②男入力!$B$10:$BK$33,47))</f>
        <v/>
      </c>
      <c r="AI32" s="674"/>
      <c r="AJ32" s="674"/>
      <c r="AK32" s="664">
        <f>⑤男選択!$AI11</f>
        <v>0</v>
      </c>
      <c r="AL32" s="640"/>
      <c r="AM32" s="665"/>
      <c r="AS32" s="669">
        <f>⑤男選択!$AD11</f>
        <v>0</v>
      </c>
    </row>
    <row r="33" spans="2:45" ht="16.899999999999999" customHeight="1">
      <c r="B33" s="646"/>
      <c r="C33" s="647"/>
      <c r="D33" s="649"/>
      <c r="E33" s="646" t="str">
        <f>IF($AS32=0,"",VLOOKUP($AS32,②男入力!$B$10:$AN$33,3))</f>
        <v/>
      </c>
      <c r="F33" s="647"/>
      <c r="G33" s="647"/>
      <c r="H33" s="647"/>
      <c r="I33" s="647"/>
      <c r="J33" s="647" t="str">
        <f>IF($AS32=0,"",VLOOKUP($AS32,②男入力!$B$10:$AN$33,7))</f>
        <v/>
      </c>
      <c r="K33" s="647"/>
      <c r="L33" s="647"/>
      <c r="M33" s="647"/>
      <c r="N33" s="649"/>
      <c r="O33" s="674"/>
      <c r="P33" s="674"/>
      <c r="Q33" s="674"/>
      <c r="R33" s="674"/>
      <c r="S33" s="683" t="str">
        <f>IF($AS32=0,"",VLOOKUP($AS32,②男入力!$B$10:$AN$33,29))</f>
        <v/>
      </c>
      <c r="T33" s="683"/>
      <c r="U33" s="683"/>
      <c r="V33" s="683"/>
      <c r="W33" s="683"/>
      <c r="X33" s="683"/>
      <c r="Y33" s="683"/>
      <c r="Z33" s="683"/>
      <c r="AA33" s="683"/>
      <c r="AB33" s="682"/>
      <c r="AC33" s="682"/>
      <c r="AD33" s="682"/>
      <c r="AE33" s="682"/>
      <c r="AF33" s="682"/>
      <c r="AG33" s="682"/>
      <c r="AH33" s="674"/>
      <c r="AI33" s="674"/>
      <c r="AJ33" s="674"/>
      <c r="AK33" s="666"/>
      <c r="AL33" s="667"/>
      <c r="AM33" s="668"/>
      <c r="AS33" s="669"/>
    </row>
    <row r="34" spans="2:45" ht="16.899999999999999" customHeight="1">
      <c r="B34" s="694" t="s">
        <v>144</v>
      </c>
      <c r="C34" s="689"/>
      <c r="D34" s="695"/>
      <c r="E34" s="645" t="str">
        <f>IF($AS34=0,"",VLOOKUP($AS34,②男入力!$B$10:$AN$33,11))</f>
        <v/>
      </c>
      <c r="F34" s="644"/>
      <c r="G34" s="644"/>
      <c r="H34" s="644"/>
      <c r="I34" s="644"/>
      <c r="J34" s="644" t="str">
        <f>IF($AS34=0,"",VLOOKUP($AS34,②男入力!$B$10:$AN$33,15))</f>
        <v/>
      </c>
      <c r="K34" s="644"/>
      <c r="L34" s="644"/>
      <c r="M34" s="644"/>
      <c r="N34" s="648"/>
      <c r="O34" s="674" t="str">
        <f>IF($AS34=0,"",VLOOKUP($AS34,②男入力!$B$10:$AN$33,19))</f>
        <v/>
      </c>
      <c r="P34" s="674"/>
      <c r="Q34" s="674" t="str">
        <f>IF($AS34=0,"",VLOOKUP($AS34,②男入力!$B$10:$AN$33,21))</f>
        <v/>
      </c>
      <c r="R34" s="674"/>
      <c r="S34" s="684" t="str">
        <f>IF($AS34=0,"",VLOOKUP($AS34,②男入力!$B$10:$AN$33,23))</f>
        <v/>
      </c>
      <c r="T34" s="684"/>
      <c r="U34" s="684"/>
      <c r="V34" s="684"/>
      <c r="W34" s="684"/>
      <c r="X34" s="684"/>
      <c r="Y34" s="684"/>
      <c r="Z34" s="684"/>
      <c r="AA34" s="684"/>
      <c r="AB34" s="682" t="str">
        <f>IF($AS34=0,"",VLOOKUP($AS34,②男入力!$B$10:$AN$33,34))</f>
        <v/>
      </c>
      <c r="AC34" s="682"/>
      <c r="AD34" s="682"/>
      <c r="AE34" s="682" t="str">
        <f>IF($AS34=0,"",VLOOKUP($AS34,②男入力!$B$10:$AN$33,37))</f>
        <v/>
      </c>
      <c r="AF34" s="682"/>
      <c r="AG34" s="682"/>
      <c r="AH34" s="674" t="str">
        <f>IF($AS34=0,"",VLOOKUP($AS34,②男入力!$B$10:$BK$33,47))</f>
        <v/>
      </c>
      <c r="AI34" s="674"/>
      <c r="AJ34" s="674"/>
      <c r="AK34" s="664">
        <f>⑤男選択!$AI12</f>
        <v>0</v>
      </c>
      <c r="AL34" s="640"/>
      <c r="AM34" s="665"/>
      <c r="AS34" s="669">
        <f>⑤男選択!$AD12</f>
        <v>0</v>
      </c>
    </row>
    <row r="35" spans="2:45" ht="16.899999999999999" customHeight="1">
      <c r="B35" s="646"/>
      <c r="C35" s="647"/>
      <c r="D35" s="649"/>
      <c r="E35" s="646" t="str">
        <f>IF($AS34=0,"",VLOOKUP($AS34,②男入力!$B$10:$AN$33,3))</f>
        <v/>
      </c>
      <c r="F35" s="647"/>
      <c r="G35" s="647"/>
      <c r="H35" s="647"/>
      <c r="I35" s="647"/>
      <c r="J35" s="647" t="str">
        <f>IF($AS34=0,"",VLOOKUP($AS34,②男入力!$B$10:$AN$33,7))</f>
        <v/>
      </c>
      <c r="K35" s="647"/>
      <c r="L35" s="647"/>
      <c r="M35" s="647"/>
      <c r="N35" s="649"/>
      <c r="O35" s="674"/>
      <c r="P35" s="674"/>
      <c r="Q35" s="674"/>
      <c r="R35" s="674"/>
      <c r="S35" s="683" t="str">
        <f>IF($AS34=0,"",VLOOKUP($AS34,②男入力!$B$10:$AN$33,29))</f>
        <v/>
      </c>
      <c r="T35" s="683"/>
      <c r="U35" s="683"/>
      <c r="V35" s="683"/>
      <c r="W35" s="683"/>
      <c r="X35" s="683"/>
      <c r="Y35" s="683"/>
      <c r="Z35" s="683"/>
      <c r="AA35" s="683"/>
      <c r="AB35" s="682"/>
      <c r="AC35" s="682"/>
      <c r="AD35" s="682"/>
      <c r="AE35" s="682"/>
      <c r="AF35" s="682"/>
      <c r="AG35" s="682"/>
      <c r="AH35" s="674"/>
      <c r="AI35" s="674"/>
      <c r="AJ35" s="674"/>
      <c r="AK35" s="666"/>
      <c r="AL35" s="667"/>
      <c r="AM35" s="668"/>
      <c r="AS35" s="669"/>
    </row>
    <row r="36" spans="2:45" ht="16.899999999999999" customHeight="1">
      <c r="B36" s="694" t="s">
        <v>146</v>
      </c>
      <c r="C36" s="689"/>
      <c r="D36" s="695"/>
      <c r="E36" s="645" t="str">
        <f>IF($AS36=0,"",VLOOKUP($AS36,②男入力!$B$10:$AN$33,11))</f>
        <v/>
      </c>
      <c r="F36" s="644"/>
      <c r="G36" s="644"/>
      <c r="H36" s="644"/>
      <c r="I36" s="644"/>
      <c r="J36" s="644" t="str">
        <f>IF($AS36=0,"",VLOOKUP($AS36,②男入力!$B$10:$AN$33,15))</f>
        <v/>
      </c>
      <c r="K36" s="644"/>
      <c r="L36" s="644"/>
      <c r="M36" s="644"/>
      <c r="N36" s="648"/>
      <c r="O36" s="674" t="str">
        <f>IF($AS36=0,"",VLOOKUP($AS36,②男入力!$B$10:$AN$33,19))</f>
        <v/>
      </c>
      <c r="P36" s="674"/>
      <c r="Q36" s="674" t="str">
        <f>IF($AS36=0,"",VLOOKUP($AS36,②男入力!$B$10:$AN$33,21))</f>
        <v/>
      </c>
      <c r="R36" s="674"/>
      <c r="S36" s="684" t="str">
        <f>IF($AS36=0,"",VLOOKUP($AS36,②男入力!$B$10:$AN$33,23))</f>
        <v/>
      </c>
      <c r="T36" s="684"/>
      <c r="U36" s="684"/>
      <c r="V36" s="684"/>
      <c r="W36" s="684"/>
      <c r="X36" s="684"/>
      <c r="Y36" s="684"/>
      <c r="Z36" s="684"/>
      <c r="AA36" s="684"/>
      <c r="AB36" s="682" t="str">
        <f>IF($AS36=0,"",VLOOKUP($AS36,②男入力!$B$10:$AN$33,34))</f>
        <v/>
      </c>
      <c r="AC36" s="682"/>
      <c r="AD36" s="682"/>
      <c r="AE36" s="682" t="str">
        <f>IF($AS36=0,"",VLOOKUP($AS36,②男入力!$B$10:$AN$33,37))</f>
        <v/>
      </c>
      <c r="AF36" s="682"/>
      <c r="AG36" s="682"/>
      <c r="AH36" s="674" t="str">
        <f>IF($AS36=0,"",VLOOKUP($AS36,②男入力!$B$10:$BK$33,47))</f>
        <v/>
      </c>
      <c r="AI36" s="674"/>
      <c r="AJ36" s="674"/>
      <c r="AK36" s="664">
        <f>⑤男選択!$AI13</f>
        <v>0</v>
      </c>
      <c r="AL36" s="640"/>
      <c r="AM36" s="665"/>
      <c r="AS36" s="669">
        <f>⑤男選択!$AD13</f>
        <v>0</v>
      </c>
    </row>
    <row r="37" spans="2:45" ht="16.899999999999999" customHeight="1">
      <c r="B37" s="646"/>
      <c r="C37" s="647"/>
      <c r="D37" s="649"/>
      <c r="E37" s="646" t="str">
        <f>IF($AS36=0,"",VLOOKUP($AS36,②男入力!$B$10:$AN$33,3))</f>
        <v/>
      </c>
      <c r="F37" s="647"/>
      <c r="G37" s="647"/>
      <c r="H37" s="647"/>
      <c r="I37" s="647"/>
      <c r="J37" s="647" t="str">
        <f>IF($AS36=0,"",VLOOKUP($AS36,②男入力!$B$10:$AN$33,7))</f>
        <v/>
      </c>
      <c r="K37" s="647"/>
      <c r="L37" s="647"/>
      <c r="M37" s="647"/>
      <c r="N37" s="649"/>
      <c r="O37" s="674"/>
      <c r="P37" s="674"/>
      <c r="Q37" s="674"/>
      <c r="R37" s="674"/>
      <c r="S37" s="683" t="str">
        <f>IF($AS36=0,"",VLOOKUP($AS36,②男入力!$B$10:$AN$33,29))</f>
        <v/>
      </c>
      <c r="T37" s="683"/>
      <c r="U37" s="683"/>
      <c r="V37" s="683"/>
      <c r="W37" s="683"/>
      <c r="X37" s="683"/>
      <c r="Y37" s="683"/>
      <c r="Z37" s="683"/>
      <c r="AA37" s="683"/>
      <c r="AB37" s="682"/>
      <c r="AC37" s="682"/>
      <c r="AD37" s="682"/>
      <c r="AE37" s="682"/>
      <c r="AF37" s="682"/>
      <c r="AG37" s="682"/>
      <c r="AH37" s="674"/>
      <c r="AI37" s="674"/>
      <c r="AJ37" s="674"/>
      <c r="AK37" s="666"/>
      <c r="AL37" s="667"/>
      <c r="AM37" s="668"/>
      <c r="AS37" s="669"/>
    </row>
    <row r="38" spans="2:45" ht="16.899999999999999" customHeight="1">
      <c r="B38" s="694" t="s">
        <v>148</v>
      </c>
      <c r="C38" s="689"/>
      <c r="D38" s="695"/>
      <c r="E38" s="645" t="str">
        <f>IF($AS38=0,"",VLOOKUP($AS38,②男入力!$B$10:$AN$33,11))</f>
        <v/>
      </c>
      <c r="F38" s="644"/>
      <c r="G38" s="644"/>
      <c r="H38" s="644"/>
      <c r="I38" s="644"/>
      <c r="J38" s="644" t="str">
        <f>IF($AS38=0,"",VLOOKUP($AS38,②男入力!$B$10:$AN$33,15))</f>
        <v/>
      </c>
      <c r="K38" s="644"/>
      <c r="L38" s="644"/>
      <c r="M38" s="644"/>
      <c r="N38" s="648"/>
      <c r="O38" s="674" t="str">
        <f>IF($AS38=0,"",VLOOKUP($AS38,②男入力!$B$10:$AN$33,19))</f>
        <v/>
      </c>
      <c r="P38" s="674"/>
      <c r="Q38" s="674" t="str">
        <f>IF($AS38=0,"",VLOOKUP($AS38,②男入力!$B$10:$AN$33,21))</f>
        <v/>
      </c>
      <c r="R38" s="674"/>
      <c r="S38" s="684" t="str">
        <f>IF($AS38=0,"",VLOOKUP($AS38,②男入力!$B$10:$AN$33,23))</f>
        <v/>
      </c>
      <c r="T38" s="684"/>
      <c r="U38" s="684"/>
      <c r="V38" s="684"/>
      <c r="W38" s="684"/>
      <c r="X38" s="684"/>
      <c r="Y38" s="684"/>
      <c r="Z38" s="684"/>
      <c r="AA38" s="684"/>
      <c r="AB38" s="682" t="str">
        <f>IF($AS38=0,"",VLOOKUP($AS38,②男入力!$B$10:$AN$33,34))</f>
        <v/>
      </c>
      <c r="AC38" s="682"/>
      <c r="AD38" s="682"/>
      <c r="AE38" s="682" t="str">
        <f>IF($AS38=0,"",VLOOKUP($AS38,②男入力!$B$10:$AN$33,37))</f>
        <v/>
      </c>
      <c r="AF38" s="682"/>
      <c r="AG38" s="682"/>
      <c r="AH38" s="674" t="str">
        <f>IF($AS38=0,"",VLOOKUP($AS38,②男入力!$B$10:$BK$33,47))</f>
        <v/>
      </c>
      <c r="AI38" s="674"/>
      <c r="AJ38" s="674"/>
      <c r="AK38" s="664">
        <f>⑤男選択!$AI14</f>
        <v>0</v>
      </c>
      <c r="AL38" s="640"/>
      <c r="AM38" s="665"/>
      <c r="AS38" s="669">
        <f>⑤男選択!$AD14</f>
        <v>0</v>
      </c>
    </row>
    <row r="39" spans="2:45" ht="16.899999999999999" customHeight="1">
      <c r="B39" s="646"/>
      <c r="C39" s="647"/>
      <c r="D39" s="649"/>
      <c r="E39" s="646" t="str">
        <f>IF($AS38=0,"",VLOOKUP($AS38,②男入力!$B$10:$AN$33,3))</f>
        <v/>
      </c>
      <c r="F39" s="647"/>
      <c r="G39" s="647"/>
      <c r="H39" s="647"/>
      <c r="I39" s="647"/>
      <c r="J39" s="647" t="str">
        <f>IF($AS38=0,"",VLOOKUP($AS38,②男入力!$B$10:$AN$33,7))</f>
        <v/>
      </c>
      <c r="K39" s="647"/>
      <c r="L39" s="647"/>
      <c r="M39" s="647"/>
      <c r="N39" s="649"/>
      <c r="O39" s="674"/>
      <c r="P39" s="674"/>
      <c r="Q39" s="674"/>
      <c r="R39" s="674"/>
      <c r="S39" s="683" t="str">
        <f>IF($AS38=0,"",VLOOKUP($AS38,②男入力!$B$10:$AN$33,29))</f>
        <v/>
      </c>
      <c r="T39" s="683"/>
      <c r="U39" s="683"/>
      <c r="V39" s="683"/>
      <c r="W39" s="683"/>
      <c r="X39" s="683"/>
      <c r="Y39" s="683"/>
      <c r="Z39" s="683"/>
      <c r="AA39" s="683"/>
      <c r="AB39" s="682"/>
      <c r="AC39" s="682"/>
      <c r="AD39" s="682"/>
      <c r="AE39" s="682"/>
      <c r="AF39" s="682"/>
      <c r="AG39" s="682"/>
      <c r="AH39" s="674"/>
      <c r="AI39" s="674"/>
      <c r="AJ39" s="674"/>
      <c r="AK39" s="666"/>
      <c r="AL39" s="667"/>
      <c r="AM39" s="668"/>
      <c r="AS39" s="669"/>
    </row>
    <row r="40" spans="2:45" ht="16.899999999999999" customHeight="1">
      <c r="B40" s="694" t="s">
        <v>150</v>
      </c>
      <c r="C40" s="689"/>
      <c r="D40" s="695"/>
      <c r="E40" s="645" t="str">
        <f>IF($AS40=0,"",VLOOKUP($AS40,②男入力!$B$10:$AN$33,11))</f>
        <v/>
      </c>
      <c r="F40" s="644"/>
      <c r="G40" s="644"/>
      <c r="H40" s="644"/>
      <c r="I40" s="644"/>
      <c r="J40" s="644" t="str">
        <f>IF($AS40=0,"",VLOOKUP($AS40,②男入力!$B$10:$AN$33,15))</f>
        <v/>
      </c>
      <c r="K40" s="644"/>
      <c r="L40" s="644"/>
      <c r="M40" s="644"/>
      <c r="N40" s="648"/>
      <c r="O40" s="674" t="str">
        <f>IF($AS40=0,"",VLOOKUP($AS40,②男入力!$B$10:$AN$33,19))</f>
        <v/>
      </c>
      <c r="P40" s="674"/>
      <c r="Q40" s="674" t="str">
        <f>IF($AS40=0,"",VLOOKUP($AS40,②男入力!$B$10:$AN$33,21))</f>
        <v/>
      </c>
      <c r="R40" s="674"/>
      <c r="S40" s="684" t="str">
        <f>IF($AS40=0,"",VLOOKUP($AS40,②男入力!$B$10:$AN$33,23))</f>
        <v/>
      </c>
      <c r="T40" s="684"/>
      <c r="U40" s="684"/>
      <c r="V40" s="684"/>
      <c r="W40" s="684"/>
      <c r="X40" s="684"/>
      <c r="Y40" s="684"/>
      <c r="Z40" s="684"/>
      <c r="AA40" s="684"/>
      <c r="AB40" s="682" t="str">
        <f>IF($AS40=0,"",VLOOKUP($AS40,②男入力!$B$10:$AN$33,34))</f>
        <v/>
      </c>
      <c r="AC40" s="682"/>
      <c r="AD40" s="682"/>
      <c r="AE40" s="682" t="str">
        <f>IF($AS40=0,"",VLOOKUP($AS40,②男入力!$B$10:$AN$33,37))</f>
        <v/>
      </c>
      <c r="AF40" s="682"/>
      <c r="AG40" s="682"/>
      <c r="AH40" s="674" t="str">
        <f>IF($AS40=0,"",VLOOKUP($AS40,②男入力!$B$10:$BK$33,47))</f>
        <v/>
      </c>
      <c r="AI40" s="674"/>
      <c r="AJ40" s="674"/>
      <c r="AK40" s="664">
        <f>⑤男選択!$AI15</f>
        <v>0</v>
      </c>
      <c r="AL40" s="640"/>
      <c r="AM40" s="665"/>
      <c r="AS40" s="669">
        <f>⑤男選択!$AD15</f>
        <v>0</v>
      </c>
    </row>
    <row r="41" spans="2:45" ht="16.899999999999999" customHeight="1">
      <c r="B41" s="646"/>
      <c r="C41" s="647"/>
      <c r="D41" s="649"/>
      <c r="E41" s="646" t="str">
        <f>IF($AS40=0,"",VLOOKUP($AS40,②男入力!$B$10:$AN$33,3))</f>
        <v/>
      </c>
      <c r="F41" s="647"/>
      <c r="G41" s="647"/>
      <c r="H41" s="647"/>
      <c r="I41" s="647"/>
      <c r="J41" s="647" t="str">
        <f>IF($AS40=0,"",VLOOKUP($AS40,②男入力!$B$10:$AN$33,7))</f>
        <v/>
      </c>
      <c r="K41" s="647"/>
      <c r="L41" s="647"/>
      <c r="M41" s="647"/>
      <c r="N41" s="649"/>
      <c r="O41" s="674"/>
      <c r="P41" s="674"/>
      <c r="Q41" s="674"/>
      <c r="R41" s="674"/>
      <c r="S41" s="683" t="str">
        <f>IF($AS40=0,"",VLOOKUP($AS40,②男入力!$B$10:$AN$33,29))</f>
        <v/>
      </c>
      <c r="T41" s="683"/>
      <c r="U41" s="683"/>
      <c r="V41" s="683"/>
      <c r="W41" s="683"/>
      <c r="X41" s="683"/>
      <c r="Y41" s="683"/>
      <c r="Z41" s="683"/>
      <c r="AA41" s="683"/>
      <c r="AB41" s="682"/>
      <c r="AC41" s="682"/>
      <c r="AD41" s="682"/>
      <c r="AE41" s="682"/>
      <c r="AF41" s="682"/>
      <c r="AG41" s="682"/>
      <c r="AH41" s="674"/>
      <c r="AI41" s="674"/>
      <c r="AJ41" s="674"/>
      <c r="AK41" s="666"/>
      <c r="AL41" s="667"/>
      <c r="AM41" s="668"/>
      <c r="AS41" s="669"/>
    </row>
    <row r="42" spans="2:45" ht="16.899999999999999" customHeight="1">
      <c r="B42" s="694" t="s">
        <v>152</v>
      </c>
      <c r="C42" s="689"/>
      <c r="D42" s="695"/>
      <c r="E42" s="645" t="str">
        <f>IF($AS42=0,"",VLOOKUP($AS42,②男入力!$B$10:$AN$33,11))</f>
        <v/>
      </c>
      <c r="F42" s="644"/>
      <c r="G42" s="644"/>
      <c r="H42" s="644"/>
      <c r="I42" s="644"/>
      <c r="J42" s="644" t="str">
        <f>IF($AS42=0,"",VLOOKUP($AS42,②男入力!$B$10:$AN$33,15))</f>
        <v/>
      </c>
      <c r="K42" s="644"/>
      <c r="L42" s="644"/>
      <c r="M42" s="644"/>
      <c r="N42" s="648"/>
      <c r="O42" s="674" t="str">
        <f>IF($AS42=0,"",VLOOKUP($AS42,②男入力!$B$10:$AN$33,19))</f>
        <v/>
      </c>
      <c r="P42" s="674"/>
      <c r="Q42" s="674" t="str">
        <f>IF($AS42=0,"",VLOOKUP($AS42,②男入力!$B$10:$AN$33,21))</f>
        <v/>
      </c>
      <c r="R42" s="674"/>
      <c r="S42" s="684" t="str">
        <f>IF($AS42=0,"",VLOOKUP($AS42,②男入力!$B$10:$AN$33,23))</f>
        <v/>
      </c>
      <c r="T42" s="684"/>
      <c r="U42" s="684"/>
      <c r="V42" s="684"/>
      <c r="W42" s="684"/>
      <c r="X42" s="684"/>
      <c r="Y42" s="684"/>
      <c r="Z42" s="684"/>
      <c r="AA42" s="684"/>
      <c r="AB42" s="682" t="str">
        <f>IF($AS42=0,"",VLOOKUP($AS42,②男入力!$B$10:$AN$33,34))</f>
        <v/>
      </c>
      <c r="AC42" s="682"/>
      <c r="AD42" s="682"/>
      <c r="AE42" s="682" t="str">
        <f>IF($AS42=0,"",VLOOKUP($AS42,②男入力!$B$10:$AN$33,37))</f>
        <v/>
      </c>
      <c r="AF42" s="682"/>
      <c r="AG42" s="682"/>
      <c r="AH42" s="674" t="str">
        <f>IF($AS42=0,"",VLOOKUP($AS42,②男入力!$B$10:$BK$33,47))</f>
        <v/>
      </c>
      <c r="AI42" s="674"/>
      <c r="AJ42" s="674"/>
      <c r="AK42" s="664">
        <f>⑤男選択!$AI16</f>
        <v>0</v>
      </c>
      <c r="AL42" s="640"/>
      <c r="AM42" s="665"/>
      <c r="AS42" s="669">
        <f>⑤男選択!$AD16</f>
        <v>0</v>
      </c>
    </row>
    <row r="43" spans="2:45" ht="16.899999999999999" customHeight="1">
      <c r="B43" s="646"/>
      <c r="C43" s="647"/>
      <c r="D43" s="649"/>
      <c r="E43" s="646" t="str">
        <f>IF($AS42=0,"",VLOOKUP($AS42,②男入力!$B$10:$AN$33,3))</f>
        <v/>
      </c>
      <c r="F43" s="647"/>
      <c r="G43" s="647"/>
      <c r="H43" s="647"/>
      <c r="I43" s="647"/>
      <c r="J43" s="647" t="str">
        <f>IF($AS42=0,"",VLOOKUP($AS42,②男入力!$B$10:$AN$33,7))</f>
        <v/>
      </c>
      <c r="K43" s="647"/>
      <c r="L43" s="647"/>
      <c r="M43" s="647"/>
      <c r="N43" s="649"/>
      <c r="O43" s="674"/>
      <c r="P43" s="674"/>
      <c r="Q43" s="674"/>
      <c r="R43" s="674"/>
      <c r="S43" s="683" t="str">
        <f>IF($AS42=0,"",VLOOKUP($AS42,②男入力!$B$10:$AN$33,29))</f>
        <v/>
      </c>
      <c r="T43" s="683"/>
      <c r="U43" s="683"/>
      <c r="V43" s="683"/>
      <c r="W43" s="683"/>
      <c r="X43" s="683"/>
      <c r="Y43" s="683"/>
      <c r="Z43" s="683"/>
      <c r="AA43" s="683"/>
      <c r="AB43" s="682"/>
      <c r="AC43" s="682"/>
      <c r="AD43" s="682"/>
      <c r="AE43" s="682"/>
      <c r="AF43" s="682"/>
      <c r="AG43" s="682"/>
      <c r="AH43" s="674"/>
      <c r="AI43" s="674"/>
      <c r="AJ43" s="674"/>
      <c r="AK43" s="666"/>
      <c r="AL43" s="667"/>
      <c r="AM43" s="668"/>
      <c r="AS43" s="669"/>
    </row>
    <row r="44" spans="2:45" ht="16.899999999999999" customHeight="1">
      <c r="B44" s="694" t="s">
        <v>128</v>
      </c>
      <c r="C44" s="689"/>
      <c r="D44" s="695"/>
      <c r="E44" s="645" t="str">
        <f>IF($AS44=0,"",VLOOKUP($AS44,②男入力!$B$10:$AN$33,11))</f>
        <v/>
      </c>
      <c r="F44" s="644"/>
      <c r="G44" s="644"/>
      <c r="H44" s="644"/>
      <c r="I44" s="644"/>
      <c r="J44" s="644" t="str">
        <f>IF($AS44=0,"",VLOOKUP($AS44,②男入力!$B$10:$AN$33,15))</f>
        <v/>
      </c>
      <c r="K44" s="644"/>
      <c r="L44" s="644"/>
      <c r="M44" s="644"/>
      <c r="N44" s="648"/>
      <c r="O44" s="674" t="str">
        <f>IF($AS44=0,"",VLOOKUP($AS44,②男入力!$B$10:$AN$33,19))</f>
        <v/>
      </c>
      <c r="P44" s="674"/>
      <c r="Q44" s="674" t="str">
        <f>IF($AS44=0,"",VLOOKUP($AS44,②男入力!$B$10:$AN$33,21))</f>
        <v/>
      </c>
      <c r="R44" s="674"/>
      <c r="S44" s="684" t="str">
        <f>IF($AS44=0,"",VLOOKUP($AS44,②男入力!$B$10:$AN$33,23))</f>
        <v/>
      </c>
      <c r="T44" s="684"/>
      <c r="U44" s="684"/>
      <c r="V44" s="684"/>
      <c r="W44" s="684"/>
      <c r="X44" s="684"/>
      <c r="Y44" s="684"/>
      <c r="Z44" s="684"/>
      <c r="AA44" s="684"/>
      <c r="AB44" s="682" t="str">
        <f>IF($AS44=0,"",VLOOKUP($AS44,②男入力!$B$10:$AN$33,34))</f>
        <v/>
      </c>
      <c r="AC44" s="682"/>
      <c r="AD44" s="682"/>
      <c r="AE44" s="682" t="str">
        <f>IF($AS44=0,"",VLOOKUP($AS44,②男入力!$B$10:$AN$33,37))</f>
        <v/>
      </c>
      <c r="AF44" s="682"/>
      <c r="AG44" s="682"/>
      <c r="AH44" s="674" t="str">
        <f>IF($AS44=0,"",VLOOKUP($AS44,②男入力!$B$10:$BK$33,47))</f>
        <v/>
      </c>
      <c r="AI44" s="674"/>
      <c r="AJ44" s="674"/>
      <c r="AK44" s="664">
        <f>⑤男選択!$AI17</f>
        <v>0</v>
      </c>
      <c r="AL44" s="640"/>
      <c r="AM44" s="665"/>
      <c r="AS44" s="669">
        <f>⑤男選択!$AD17</f>
        <v>0</v>
      </c>
    </row>
    <row r="45" spans="2:45" ht="16.899999999999999" customHeight="1">
      <c r="B45" s="646"/>
      <c r="C45" s="647"/>
      <c r="D45" s="649"/>
      <c r="E45" s="646" t="str">
        <f>IF($AS44=0,"",VLOOKUP($AS44,②男入力!$B$10:$AN$33,3))</f>
        <v/>
      </c>
      <c r="F45" s="647"/>
      <c r="G45" s="647"/>
      <c r="H45" s="647"/>
      <c r="I45" s="647"/>
      <c r="J45" s="647" t="str">
        <f>IF($AS44=0,"",VLOOKUP($AS44,②男入力!$B$10:$AN$33,7))</f>
        <v/>
      </c>
      <c r="K45" s="647"/>
      <c r="L45" s="647"/>
      <c r="M45" s="647"/>
      <c r="N45" s="649"/>
      <c r="O45" s="674"/>
      <c r="P45" s="674"/>
      <c r="Q45" s="674"/>
      <c r="R45" s="674"/>
      <c r="S45" s="683" t="str">
        <f>IF($AS44=0,"",VLOOKUP($AS44,②男入力!$B$10:$AN$33,29))</f>
        <v/>
      </c>
      <c r="T45" s="683"/>
      <c r="U45" s="683"/>
      <c r="V45" s="683"/>
      <c r="W45" s="683"/>
      <c r="X45" s="683"/>
      <c r="Y45" s="683"/>
      <c r="Z45" s="683"/>
      <c r="AA45" s="683"/>
      <c r="AB45" s="682"/>
      <c r="AC45" s="682"/>
      <c r="AD45" s="682"/>
      <c r="AE45" s="682"/>
      <c r="AF45" s="682"/>
      <c r="AG45" s="682"/>
      <c r="AH45" s="674"/>
      <c r="AI45" s="674"/>
      <c r="AJ45" s="674"/>
      <c r="AK45" s="666"/>
      <c r="AL45" s="667"/>
      <c r="AM45" s="668"/>
      <c r="AS45" s="669"/>
    </row>
    <row r="46" spans="2:45" ht="12" customHeight="1"/>
    <row r="47" spans="2:45" ht="15" customHeight="1">
      <c r="B47" s="691" t="s">
        <v>284</v>
      </c>
      <c r="C47" s="691"/>
      <c r="D47" s="691"/>
      <c r="E47" s="691"/>
      <c r="F47" s="691"/>
      <c r="G47" s="691"/>
      <c r="H47" s="691"/>
      <c r="I47" s="691"/>
      <c r="J47" s="691"/>
      <c r="K47" s="691"/>
      <c r="L47" s="691"/>
      <c r="M47" s="691"/>
      <c r="N47" s="691"/>
      <c r="O47" s="691"/>
      <c r="P47" s="691"/>
      <c r="Q47" s="691"/>
      <c r="R47" s="691"/>
      <c r="S47" s="691"/>
      <c r="T47" s="691"/>
      <c r="U47" s="691"/>
      <c r="V47" s="691"/>
      <c r="W47" s="691"/>
      <c r="X47" s="691"/>
      <c r="Y47" s="691"/>
      <c r="Z47" s="691"/>
      <c r="AA47" s="691"/>
      <c r="AB47" s="691"/>
      <c r="AC47" s="691"/>
      <c r="AD47" s="691"/>
      <c r="AE47" s="691"/>
      <c r="AF47" s="691"/>
      <c r="AG47" s="691"/>
      <c r="AH47" s="691"/>
      <c r="AI47" s="691"/>
      <c r="AJ47" s="691"/>
      <c r="AK47" s="691"/>
      <c r="AL47" s="691"/>
    </row>
    <row r="48" spans="2:45" ht="15" customHeight="1">
      <c r="B48" s="691"/>
      <c r="C48" s="691"/>
      <c r="D48" s="691"/>
      <c r="E48" s="691"/>
      <c r="F48" s="691"/>
      <c r="G48" s="691"/>
      <c r="H48" s="691"/>
      <c r="I48" s="691"/>
      <c r="J48" s="691"/>
      <c r="K48" s="691"/>
      <c r="L48" s="691"/>
      <c r="M48" s="691"/>
      <c r="N48" s="691"/>
      <c r="O48" s="691"/>
      <c r="P48" s="691"/>
      <c r="Q48" s="691"/>
      <c r="R48" s="691"/>
      <c r="S48" s="691"/>
      <c r="T48" s="691"/>
      <c r="U48" s="691"/>
      <c r="V48" s="691"/>
      <c r="W48" s="691"/>
      <c r="X48" s="691"/>
      <c r="Y48" s="691"/>
      <c r="Z48" s="691"/>
      <c r="AA48" s="691"/>
      <c r="AB48" s="691"/>
      <c r="AC48" s="691"/>
      <c r="AD48" s="691"/>
      <c r="AE48" s="691"/>
      <c r="AF48" s="691"/>
      <c r="AG48" s="691"/>
      <c r="AH48" s="691"/>
      <c r="AI48" s="691"/>
      <c r="AJ48" s="691"/>
      <c r="AK48" s="691"/>
      <c r="AL48" s="691"/>
    </row>
    <row r="49" spans="2:38" ht="15" customHeight="1">
      <c r="B49" s="691"/>
      <c r="C49" s="691"/>
      <c r="D49" s="691"/>
      <c r="E49" s="691"/>
      <c r="F49" s="691"/>
      <c r="G49" s="691"/>
      <c r="H49" s="691"/>
      <c r="I49" s="691"/>
      <c r="J49" s="691"/>
      <c r="K49" s="691"/>
      <c r="L49" s="691"/>
      <c r="M49" s="691"/>
      <c r="N49" s="691"/>
      <c r="O49" s="691"/>
      <c r="P49" s="691"/>
      <c r="Q49" s="691"/>
      <c r="R49" s="691"/>
      <c r="S49" s="691"/>
      <c r="T49" s="691"/>
      <c r="U49" s="691"/>
      <c r="V49" s="691"/>
      <c r="W49" s="691"/>
      <c r="X49" s="691"/>
      <c r="Y49" s="691"/>
      <c r="Z49" s="691"/>
      <c r="AA49" s="691"/>
      <c r="AB49" s="691"/>
      <c r="AC49" s="691"/>
      <c r="AD49" s="691"/>
      <c r="AE49" s="691"/>
      <c r="AF49" s="691"/>
      <c r="AG49" s="691"/>
      <c r="AH49" s="691"/>
      <c r="AI49" s="691"/>
      <c r="AJ49" s="691"/>
      <c r="AK49" s="691"/>
      <c r="AL49" s="691"/>
    </row>
    <row r="50" spans="2:38" ht="15" customHeight="1">
      <c r="D50" s="39"/>
      <c r="E50" s="692" t="str">
        <f>⑦日付!$Q$6</f>
        <v>令和4年月日</v>
      </c>
      <c r="F50" s="692"/>
      <c r="G50" s="692"/>
      <c r="H50" s="692"/>
      <c r="I50" s="692"/>
      <c r="J50" s="692"/>
      <c r="K50" s="692"/>
      <c r="L50" s="692"/>
      <c r="M50" s="692"/>
      <c r="N50" s="692"/>
      <c r="O50" s="692"/>
      <c r="P50" s="692"/>
      <c r="Q50" s="39"/>
      <c r="R50" s="39"/>
    </row>
    <row r="51" spans="2:38" ht="8.25" customHeight="1"/>
    <row r="52" spans="2:38" ht="15" customHeight="1">
      <c r="C52" s="693" t="str">
        <f>①基本情報!$B$9&amp;"　　校長　　"&amp;①基本情報!$U$12&amp;"　　印"</f>
        <v>　　校長　　　　印</v>
      </c>
      <c r="D52" s="693"/>
      <c r="E52" s="693"/>
      <c r="F52" s="693"/>
      <c r="G52" s="693"/>
      <c r="H52" s="693"/>
      <c r="I52" s="693"/>
      <c r="J52" s="693"/>
      <c r="K52" s="693"/>
      <c r="L52" s="693"/>
      <c r="M52" s="693"/>
      <c r="N52" s="693"/>
      <c r="O52" s="693"/>
      <c r="P52" s="693"/>
      <c r="Q52" s="693"/>
      <c r="R52" s="693"/>
      <c r="S52" s="693"/>
      <c r="T52" s="693"/>
      <c r="U52" s="693"/>
      <c r="V52" s="693"/>
      <c r="W52" s="693"/>
      <c r="X52" s="693"/>
      <c r="Y52" s="693"/>
      <c r="Z52" s="693"/>
      <c r="AA52" s="693"/>
      <c r="AB52" s="693"/>
      <c r="AC52" s="693"/>
      <c r="AD52" s="693"/>
      <c r="AE52" s="693"/>
      <c r="AF52" s="693"/>
      <c r="AG52" s="693"/>
      <c r="AH52" s="693"/>
      <c r="AI52" s="693"/>
      <c r="AJ52" s="693"/>
    </row>
    <row r="53" spans="2:38" ht="15" customHeight="1"/>
    <row r="54" spans="2:38" ht="12" customHeight="1"/>
    <row r="55" spans="2:38" ht="12" customHeight="1"/>
    <row r="56" spans="2:38" ht="12" customHeight="1"/>
    <row r="57" spans="2:38" ht="12" customHeight="1"/>
    <row r="58" spans="2:38" ht="12" customHeight="1"/>
    <row r="59" spans="2:38" ht="12" customHeight="1"/>
    <row r="60" spans="2:38" ht="12" customHeight="1"/>
    <row r="61" spans="2:38" ht="12" customHeight="1"/>
    <row r="62" spans="2:38" ht="12" customHeight="1"/>
    <row r="63" spans="2:38" ht="12" customHeight="1"/>
    <row r="64" spans="2:38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</sheetData>
  <mergeCells count="168">
    <mergeCell ref="B42:D43"/>
    <mergeCell ref="B44:D45"/>
    <mergeCell ref="AH28:AJ29"/>
    <mergeCell ref="AH30:AJ31"/>
    <mergeCell ref="AH32:AJ33"/>
    <mergeCell ref="AH34:AJ35"/>
    <mergeCell ref="AH36:AJ37"/>
    <mergeCell ref="AH38:AJ39"/>
    <mergeCell ref="AH40:AJ41"/>
    <mergeCell ref="AH42:AJ43"/>
    <mergeCell ref="AH44:AJ45"/>
    <mergeCell ref="AB28:AD29"/>
    <mergeCell ref="AE28:AG29"/>
    <mergeCell ref="E29:N29"/>
    <mergeCell ref="S29:AA29"/>
    <mergeCell ref="AB32:AD33"/>
    <mergeCell ref="AE32:AG33"/>
    <mergeCell ref="O36:P37"/>
    <mergeCell ref="Q36:R37"/>
    <mergeCell ref="S36:AA36"/>
    <mergeCell ref="O34:P35"/>
    <mergeCell ref="Q34:R35"/>
    <mergeCell ref="B38:D39"/>
    <mergeCell ref="B40:D41"/>
    <mergeCell ref="AK28:AM29"/>
    <mergeCell ref="AK30:AM31"/>
    <mergeCell ref="D1:J1"/>
    <mergeCell ref="A3:D3"/>
    <mergeCell ref="B4:AL5"/>
    <mergeCell ref="B7:K7"/>
    <mergeCell ref="N7:R7"/>
    <mergeCell ref="S7:W7"/>
    <mergeCell ref="B9:F9"/>
    <mergeCell ref="G9:AK9"/>
    <mergeCell ref="D11:F11"/>
    <mergeCell ref="G11:M11"/>
    <mergeCell ref="G12:AL12"/>
    <mergeCell ref="G13:I13"/>
    <mergeCell ref="J13:Q13"/>
    <mergeCell ref="R13:T13"/>
    <mergeCell ref="U13:AB13"/>
    <mergeCell ref="G17:I17"/>
    <mergeCell ref="J17:M17"/>
    <mergeCell ref="O18:T18"/>
    <mergeCell ref="V18:AD18"/>
    <mergeCell ref="AE18:AK18"/>
    <mergeCell ref="B15:F15"/>
    <mergeCell ref="G15:I15"/>
    <mergeCell ref="J15:R15"/>
    <mergeCell ref="S15:AM15"/>
    <mergeCell ref="G16:I16"/>
    <mergeCell ref="J16:Q16"/>
    <mergeCell ref="V22:AC22"/>
    <mergeCell ref="G23:AL23"/>
    <mergeCell ref="G24:I24"/>
    <mergeCell ref="J24:M24"/>
    <mergeCell ref="B20:U20"/>
    <mergeCell ref="G18:N18"/>
    <mergeCell ref="O25:T25"/>
    <mergeCell ref="V25:AD25"/>
    <mergeCell ref="AE25:AK25"/>
    <mergeCell ref="G21:I21"/>
    <mergeCell ref="J21:R21"/>
    <mergeCell ref="G22:I22"/>
    <mergeCell ref="J22:P22"/>
    <mergeCell ref="S22:U22"/>
    <mergeCell ref="G25:N25"/>
    <mergeCell ref="B27:F27"/>
    <mergeCell ref="E28:N28"/>
    <mergeCell ref="O28:P29"/>
    <mergeCell ref="Q28:R29"/>
    <mergeCell ref="S28:AA28"/>
    <mergeCell ref="B28:D29"/>
    <mergeCell ref="O32:P33"/>
    <mergeCell ref="Q32:R33"/>
    <mergeCell ref="S32:AA32"/>
    <mergeCell ref="O30:P31"/>
    <mergeCell ref="Q30:R31"/>
    <mergeCell ref="S30:AA30"/>
    <mergeCell ref="B30:D31"/>
    <mergeCell ref="B32:D33"/>
    <mergeCell ref="AS32:AS33"/>
    <mergeCell ref="S33:AA33"/>
    <mergeCell ref="AE30:AG31"/>
    <mergeCell ref="AS30:AS31"/>
    <mergeCell ref="S31:AA31"/>
    <mergeCell ref="AB30:AD31"/>
    <mergeCell ref="AK32:AM33"/>
    <mergeCell ref="J30:N30"/>
    <mergeCell ref="J31:N31"/>
    <mergeCell ref="J32:N32"/>
    <mergeCell ref="J33:N33"/>
    <mergeCell ref="S34:AA34"/>
    <mergeCell ref="B34:D35"/>
    <mergeCell ref="B36:D37"/>
    <mergeCell ref="AB36:AD37"/>
    <mergeCell ref="AE36:AG37"/>
    <mergeCell ref="AS36:AS37"/>
    <mergeCell ref="S37:AA37"/>
    <mergeCell ref="AE34:AG35"/>
    <mergeCell ref="AS34:AS35"/>
    <mergeCell ref="S35:AA35"/>
    <mergeCell ref="AB34:AD35"/>
    <mergeCell ref="AK34:AM35"/>
    <mergeCell ref="AK36:AM37"/>
    <mergeCell ref="J34:N34"/>
    <mergeCell ref="J35:N35"/>
    <mergeCell ref="J36:N36"/>
    <mergeCell ref="J37:N37"/>
    <mergeCell ref="J42:N42"/>
    <mergeCell ref="J43:N43"/>
    <mergeCell ref="J44:N44"/>
    <mergeCell ref="J45:N45"/>
    <mergeCell ref="AB40:AD41"/>
    <mergeCell ref="AE40:AG41"/>
    <mergeCell ref="AS40:AS41"/>
    <mergeCell ref="S41:AA41"/>
    <mergeCell ref="AE38:AG39"/>
    <mergeCell ref="AS38:AS39"/>
    <mergeCell ref="S39:AA39"/>
    <mergeCell ref="AB38:AD39"/>
    <mergeCell ref="AK38:AM39"/>
    <mergeCell ref="AK40:AM41"/>
    <mergeCell ref="J38:N38"/>
    <mergeCell ref="J39:N39"/>
    <mergeCell ref="J40:N40"/>
    <mergeCell ref="J41:N41"/>
    <mergeCell ref="O40:P41"/>
    <mergeCell ref="Q40:R41"/>
    <mergeCell ref="S40:AA40"/>
    <mergeCell ref="O38:P39"/>
    <mergeCell ref="Q38:R39"/>
    <mergeCell ref="S38:AA38"/>
    <mergeCell ref="AS42:AS43"/>
    <mergeCell ref="S43:AA43"/>
    <mergeCell ref="O44:P45"/>
    <mergeCell ref="Q44:R45"/>
    <mergeCell ref="S44:AA44"/>
    <mergeCell ref="O42:P43"/>
    <mergeCell ref="Q42:R43"/>
    <mergeCell ref="S42:AA42"/>
    <mergeCell ref="AB42:AD43"/>
    <mergeCell ref="AK42:AM43"/>
    <mergeCell ref="AK44:AM45"/>
    <mergeCell ref="B47:AL49"/>
    <mergeCell ref="E50:P50"/>
    <mergeCell ref="C52:AJ52"/>
    <mergeCell ref="AB44:AD45"/>
    <mergeCell ref="AE44:AG45"/>
    <mergeCell ref="AS44:AS45"/>
    <mergeCell ref="S45:AA45"/>
    <mergeCell ref="E30:I30"/>
    <mergeCell ref="E31:I31"/>
    <mergeCell ref="E32:I32"/>
    <mergeCell ref="E33:I33"/>
    <mergeCell ref="E34:I34"/>
    <mergeCell ref="E35:I35"/>
    <mergeCell ref="E36:I36"/>
    <mergeCell ref="E37:I37"/>
    <mergeCell ref="E38:I38"/>
    <mergeCell ref="E39:I39"/>
    <mergeCell ref="E40:I40"/>
    <mergeCell ref="E41:I41"/>
    <mergeCell ref="E42:I42"/>
    <mergeCell ref="E43:I43"/>
    <mergeCell ref="E44:I44"/>
    <mergeCell ref="E45:I45"/>
    <mergeCell ref="AE42:AG43"/>
  </mergeCells>
  <phoneticPr fontId="2"/>
  <hyperlinks>
    <hyperlink ref="D1" location="Top!A1" display="Topへ戻る"/>
  </hyperlinks>
  <pageMargins left="0.70866141732283472" right="0.70866141732283472" top="0.74803149606299213" bottom="0.94488188976377963" header="0.31496062992125984" footer="0.31496062992125984"/>
  <pageSetup paperSize="9" orientation="portrait" r:id="rId1"/>
  <ignoredErrors>
    <ignoredError sqref="O32:AA32 O33:AA33 O34:AA34 O35:AA35 O36:AA36 O37:AA37 O38:AA38 O39:AA39 O40:AA40 O41:AA41 O42:AA42 O43:AA43 O44:AA44 O45:AA45 O30:AA30 O31:AA31 E31:N43 E44:N44" 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CCFFFF"/>
  </sheetPr>
  <dimension ref="A1:CP17"/>
  <sheetViews>
    <sheetView showGridLines="0" showZeros="0" view="pageBreakPreview" zoomScale="80" zoomScaleNormal="70" zoomScaleSheetLayoutView="80" workbookViewId="0">
      <selection sqref="A1:B1"/>
    </sheetView>
  </sheetViews>
  <sheetFormatPr defaultColWidth="9" defaultRowHeight="13.5"/>
  <cols>
    <col min="1" max="1" width="10.5" style="182" bestFit="1" customWidth="1"/>
    <col min="2" max="2" width="9.25" style="183" bestFit="1" customWidth="1"/>
    <col min="3" max="3" width="29.5" style="198" customWidth="1"/>
    <col min="4" max="4" width="38.375" style="198" customWidth="1"/>
    <col min="5" max="6" width="12.5" style="198" customWidth="1"/>
    <col min="7" max="8" width="10.75" style="182" customWidth="1"/>
    <col min="9" max="9" width="21" style="182" customWidth="1"/>
    <col min="10" max="11" width="10.75" style="182" customWidth="1"/>
    <col min="12" max="12" width="21.375" style="182" customWidth="1"/>
    <col min="13" max="14" width="10.75" style="182" customWidth="1"/>
    <col min="15" max="15" width="21.375" style="182" customWidth="1"/>
    <col min="16" max="18" width="10.75" style="183" customWidth="1"/>
    <col min="19" max="20" width="10.75" style="184" customWidth="1"/>
    <col min="21" max="22" width="10.75" style="182" customWidth="1"/>
    <col min="23" max="23" width="21.375" style="182" customWidth="1"/>
    <col min="24" max="26" width="10.75" style="183" customWidth="1"/>
    <col min="27" max="28" width="10.75" style="184" customWidth="1"/>
    <col min="29" max="30" width="10.75" style="182" customWidth="1"/>
    <col min="31" max="31" width="21.625" style="182" customWidth="1"/>
    <col min="32" max="34" width="10.75" style="183" customWidth="1"/>
    <col min="35" max="36" width="10.75" style="184" customWidth="1"/>
    <col min="37" max="38" width="10.75" style="182" customWidth="1"/>
    <col min="39" max="39" width="21.875" style="182" customWidth="1"/>
    <col min="40" max="42" width="10.75" style="183" customWidth="1"/>
    <col min="43" max="44" width="10.75" style="184" customWidth="1"/>
    <col min="45" max="46" width="10.75" style="182" customWidth="1"/>
    <col min="47" max="47" width="21.375" style="182" customWidth="1"/>
    <col min="48" max="50" width="10.75" style="183" customWidth="1"/>
    <col min="51" max="52" width="10.75" style="184" customWidth="1"/>
    <col min="53" max="54" width="10.75" style="182" customWidth="1"/>
    <col min="55" max="55" width="21.375" style="182" customWidth="1"/>
    <col min="56" max="58" width="10.75" style="183" customWidth="1"/>
    <col min="59" max="60" width="10.75" style="184" customWidth="1"/>
    <col min="61" max="62" width="10.75" style="182" customWidth="1"/>
    <col min="63" max="63" width="21.375" style="182" customWidth="1"/>
    <col min="64" max="66" width="10.75" style="183" customWidth="1"/>
    <col min="67" max="68" width="10.75" style="184" customWidth="1"/>
    <col min="69" max="77" width="7.375" style="182" customWidth="1"/>
    <col min="78" max="79" width="9" style="182"/>
    <col min="80" max="80" width="14.375" style="182" customWidth="1"/>
    <col min="81" max="81" width="18.5" style="182" customWidth="1"/>
    <col min="82" max="82" width="11.5" style="182" customWidth="1"/>
    <col min="83" max="16384" width="9" style="182"/>
  </cols>
  <sheetData>
    <row r="1" spans="1:94" ht="75.75" customHeight="1" thickBot="1">
      <c r="A1" s="713" t="s">
        <v>82</v>
      </c>
      <c r="B1" s="713"/>
      <c r="C1" s="1"/>
      <c r="D1" s="127"/>
      <c r="E1" s="127"/>
      <c r="F1" s="127"/>
    </row>
    <row r="2" spans="1:94" s="12" customFormat="1" ht="18" customHeight="1">
      <c r="A2" s="24"/>
      <c r="B2" s="185"/>
      <c r="C2" s="718" t="s">
        <v>24</v>
      </c>
      <c r="D2" s="719"/>
      <c r="E2" s="719"/>
      <c r="F2" s="719"/>
      <c r="G2" s="706" t="s">
        <v>25</v>
      </c>
      <c r="H2" s="707"/>
      <c r="I2" s="707"/>
      <c r="J2" s="706" t="s">
        <v>26</v>
      </c>
      <c r="K2" s="707"/>
      <c r="L2" s="708"/>
      <c r="M2" s="705" t="s">
        <v>27</v>
      </c>
      <c r="N2" s="703"/>
      <c r="O2" s="703"/>
      <c r="P2" s="703"/>
      <c r="Q2" s="703"/>
      <c r="R2" s="703"/>
      <c r="S2" s="703"/>
      <c r="T2" s="704"/>
      <c r="U2" s="705" t="s">
        <v>28</v>
      </c>
      <c r="V2" s="703"/>
      <c r="W2" s="703"/>
      <c r="X2" s="703"/>
      <c r="Y2" s="703"/>
      <c r="Z2" s="703"/>
      <c r="AA2" s="703"/>
      <c r="AB2" s="704"/>
      <c r="AC2" s="705" t="s">
        <v>29</v>
      </c>
      <c r="AD2" s="703"/>
      <c r="AE2" s="703"/>
      <c r="AF2" s="703"/>
      <c r="AG2" s="703"/>
      <c r="AH2" s="703"/>
      <c r="AI2" s="703"/>
      <c r="AJ2" s="704"/>
      <c r="AK2" s="705" t="s">
        <v>30</v>
      </c>
      <c r="AL2" s="703"/>
      <c r="AM2" s="703"/>
      <c r="AN2" s="703"/>
      <c r="AO2" s="703"/>
      <c r="AP2" s="703"/>
      <c r="AQ2" s="703"/>
      <c r="AR2" s="704"/>
      <c r="AS2" s="705" t="s">
        <v>31</v>
      </c>
      <c r="AT2" s="703"/>
      <c r="AU2" s="703"/>
      <c r="AV2" s="703"/>
      <c r="AW2" s="703"/>
      <c r="AX2" s="703"/>
      <c r="AY2" s="703"/>
      <c r="AZ2" s="704"/>
      <c r="BA2" s="702" t="s">
        <v>164</v>
      </c>
      <c r="BB2" s="703"/>
      <c r="BC2" s="703"/>
      <c r="BD2" s="703"/>
      <c r="BE2" s="703"/>
      <c r="BF2" s="703"/>
      <c r="BG2" s="703"/>
      <c r="BH2" s="704"/>
      <c r="BI2" s="702" t="s">
        <v>121</v>
      </c>
      <c r="BJ2" s="703"/>
      <c r="BK2" s="703"/>
      <c r="BL2" s="703"/>
      <c r="BM2" s="703"/>
      <c r="BN2" s="703"/>
      <c r="BO2" s="703"/>
      <c r="BP2" s="704"/>
      <c r="BQ2" s="700" t="s">
        <v>162</v>
      </c>
      <c r="BR2" s="701"/>
      <c r="BS2" s="700" t="s">
        <v>163</v>
      </c>
      <c r="BT2" s="701"/>
      <c r="BU2" s="199" t="s">
        <v>27</v>
      </c>
      <c r="BV2" s="199" t="s">
        <v>28</v>
      </c>
      <c r="BW2" s="199" t="s">
        <v>29</v>
      </c>
      <c r="BX2" s="199" t="s">
        <v>72</v>
      </c>
      <c r="BY2" s="199" t="s">
        <v>31</v>
      </c>
      <c r="BZ2" s="199" t="s">
        <v>139</v>
      </c>
      <c r="CA2" s="223" t="s">
        <v>140</v>
      </c>
      <c r="CB2" s="709" t="s">
        <v>186</v>
      </c>
      <c r="CC2" s="710"/>
      <c r="CD2" s="711"/>
    </row>
    <row r="3" spans="1:94" s="12" customFormat="1" ht="18" customHeight="1" thickBot="1">
      <c r="A3" s="60"/>
      <c r="B3" s="186"/>
      <c r="C3" s="714" t="s">
        <v>199</v>
      </c>
      <c r="D3" s="715"/>
      <c r="E3" s="716" t="s">
        <v>32</v>
      </c>
      <c r="F3" s="717"/>
      <c r="G3" s="187" t="s">
        <v>33</v>
      </c>
      <c r="H3" s="188" t="s">
        <v>11</v>
      </c>
      <c r="I3" s="189" t="s">
        <v>56</v>
      </c>
      <c r="J3" s="187" t="s">
        <v>33</v>
      </c>
      <c r="K3" s="188" t="s">
        <v>11</v>
      </c>
      <c r="L3" s="189" t="s">
        <v>56</v>
      </c>
      <c r="M3" s="187" t="s">
        <v>33</v>
      </c>
      <c r="N3" s="190" t="s">
        <v>11</v>
      </c>
      <c r="O3" s="189" t="s">
        <v>56</v>
      </c>
      <c r="P3" s="191" t="s">
        <v>34</v>
      </c>
      <c r="Q3" s="191" t="s">
        <v>35</v>
      </c>
      <c r="R3" s="191" t="s">
        <v>36</v>
      </c>
      <c r="S3" s="191" t="s">
        <v>37</v>
      </c>
      <c r="T3" s="192" t="s">
        <v>38</v>
      </c>
      <c r="U3" s="187" t="s">
        <v>33</v>
      </c>
      <c r="V3" s="188" t="s">
        <v>11</v>
      </c>
      <c r="W3" s="189" t="s">
        <v>56</v>
      </c>
      <c r="X3" s="191" t="s">
        <v>34</v>
      </c>
      <c r="Y3" s="191" t="s">
        <v>35</v>
      </c>
      <c r="Z3" s="191" t="s">
        <v>36</v>
      </c>
      <c r="AA3" s="191" t="s">
        <v>37</v>
      </c>
      <c r="AB3" s="192" t="s">
        <v>38</v>
      </c>
      <c r="AC3" s="187" t="s">
        <v>33</v>
      </c>
      <c r="AD3" s="188" t="s">
        <v>11</v>
      </c>
      <c r="AE3" s="189" t="s">
        <v>56</v>
      </c>
      <c r="AF3" s="191" t="s">
        <v>34</v>
      </c>
      <c r="AG3" s="191" t="s">
        <v>35</v>
      </c>
      <c r="AH3" s="191" t="s">
        <v>36</v>
      </c>
      <c r="AI3" s="191" t="s">
        <v>37</v>
      </c>
      <c r="AJ3" s="192" t="s">
        <v>38</v>
      </c>
      <c r="AK3" s="187" t="s">
        <v>33</v>
      </c>
      <c r="AL3" s="188" t="s">
        <v>11</v>
      </c>
      <c r="AM3" s="189" t="s">
        <v>56</v>
      </c>
      <c r="AN3" s="191" t="s">
        <v>34</v>
      </c>
      <c r="AO3" s="191" t="s">
        <v>35</v>
      </c>
      <c r="AP3" s="191" t="s">
        <v>36</v>
      </c>
      <c r="AQ3" s="191" t="s">
        <v>37</v>
      </c>
      <c r="AR3" s="192" t="s">
        <v>38</v>
      </c>
      <c r="AS3" s="187" t="s">
        <v>33</v>
      </c>
      <c r="AT3" s="188" t="s">
        <v>11</v>
      </c>
      <c r="AU3" s="189" t="s">
        <v>56</v>
      </c>
      <c r="AV3" s="191" t="s">
        <v>34</v>
      </c>
      <c r="AW3" s="191" t="s">
        <v>35</v>
      </c>
      <c r="AX3" s="191" t="s">
        <v>36</v>
      </c>
      <c r="AY3" s="191" t="s">
        <v>37</v>
      </c>
      <c r="AZ3" s="192" t="s">
        <v>38</v>
      </c>
      <c r="BA3" s="187" t="s">
        <v>33</v>
      </c>
      <c r="BB3" s="188" t="s">
        <v>11</v>
      </c>
      <c r="BC3" s="189" t="s">
        <v>56</v>
      </c>
      <c r="BD3" s="191" t="s">
        <v>34</v>
      </c>
      <c r="BE3" s="191" t="s">
        <v>35</v>
      </c>
      <c r="BF3" s="191" t="s">
        <v>36</v>
      </c>
      <c r="BG3" s="191" t="s">
        <v>37</v>
      </c>
      <c r="BH3" s="192" t="s">
        <v>38</v>
      </c>
      <c r="BI3" s="187" t="s">
        <v>33</v>
      </c>
      <c r="BJ3" s="188" t="s">
        <v>11</v>
      </c>
      <c r="BK3" s="189" t="s">
        <v>56</v>
      </c>
      <c r="BL3" s="191" t="s">
        <v>34</v>
      </c>
      <c r="BM3" s="191" t="s">
        <v>35</v>
      </c>
      <c r="BN3" s="191" t="s">
        <v>36</v>
      </c>
      <c r="BO3" s="191" t="s">
        <v>37</v>
      </c>
      <c r="BP3" s="192" t="s">
        <v>38</v>
      </c>
      <c r="BQ3" s="200" t="s">
        <v>222</v>
      </c>
      <c r="BR3" s="201" t="s">
        <v>224</v>
      </c>
      <c r="BS3" s="200" t="s">
        <v>222</v>
      </c>
      <c r="BT3" s="201" t="s">
        <v>224</v>
      </c>
      <c r="BU3" s="698" t="s">
        <v>223</v>
      </c>
      <c r="BV3" s="699"/>
      <c r="BW3" s="699"/>
      <c r="BX3" s="699"/>
      <c r="BY3" s="699"/>
      <c r="BZ3" s="699"/>
      <c r="CA3" s="699"/>
      <c r="CB3" s="225" t="s">
        <v>183</v>
      </c>
      <c r="CC3" s="224" t="s">
        <v>184</v>
      </c>
      <c r="CD3" s="226" t="s">
        <v>185</v>
      </c>
    </row>
    <row r="4" spans="1:94" s="12" customFormat="1" ht="18" customHeight="1">
      <c r="A4" s="265"/>
      <c r="B4" s="266" t="s">
        <v>48</v>
      </c>
      <c r="C4" s="267" t="s">
        <v>308</v>
      </c>
      <c r="D4" s="268" t="s">
        <v>309</v>
      </c>
      <c r="E4" s="269" t="s">
        <v>310</v>
      </c>
      <c r="F4" s="270" t="s">
        <v>311</v>
      </c>
      <c r="G4" s="267" t="s">
        <v>248</v>
      </c>
      <c r="H4" s="271" t="s">
        <v>200</v>
      </c>
      <c r="I4" s="272" t="s">
        <v>276</v>
      </c>
      <c r="J4" s="267" t="s">
        <v>275</v>
      </c>
      <c r="K4" s="271" t="s">
        <v>201</v>
      </c>
      <c r="L4" s="272" t="s">
        <v>277</v>
      </c>
      <c r="M4" s="267" t="s">
        <v>260</v>
      </c>
      <c r="N4" s="273" t="s">
        <v>202</v>
      </c>
      <c r="O4" s="272" t="s">
        <v>278</v>
      </c>
      <c r="P4" s="274">
        <v>3</v>
      </c>
      <c r="Q4" s="274" t="s">
        <v>203</v>
      </c>
      <c r="R4" s="275" t="s">
        <v>229</v>
      </c>
      <c r="S4" s="276">
        <v>170</v>
      </c>
      <c r="T4" s="277">
        <v>72</v>
      </c>
      <c r="U4" s="278"/>
      <c r="V4" s="279"/>
      <c r="W4" s="280"/>
      <c r="X4" s="281"/>
      <c r="Y4" s="281"/>
      <c r="Z4" s="282"/>
      <c r="AA4" s="283"/>
      <c r="AB4" s="284"/>
      <c r="AC4" s="278"/>
      <c r="AD4" s="279"/>
      <c r="AE4" s="280"/>
      <c r="AF4" s="281"/>
      <c r="AG4" s="281"/>
      <c r="AH4" s="282"/>
      <c r="AI4" s="283"/>
      <c r="AJ4" s="284"/>
      <c r="AK4" s="278"/>
      <c r="AL4" s="279"/>
      <c r="AM4" s="280"/>
      <c r="AN4" s="281"/>
      <c r="AO4" s="281"/>
      <c r="AP4" s="282"/>
      <c r="AQ4" s="283"/>
      <c r="AR4" s="284"/>
      <c r="AS4" s="278"/>
      <c r="AT4" s="279"/>
      <c r="AU4" s="280"/>
      <c r="AV4" s="281"/>
      <c r="AW4" s="281"/>
      <c r="AX4" s="282"/>
      <c r="AY4" s="283"/>
      <c r="AZ4" s="284"/>
      <c r="BA4" s="278"/>
      <c r="BB4" s="279"/>
      <c r="BC4" s="280"/>
      <c r="BD4" s="281"/>
      <c r="BE4" s="281"/>
      <c r="BF4" s="282"/>
      <c r="BG4" s="283"/>
      <c r="BH4" s="284"/>
      <c r="BI4" s="278"/>
      <c r="BJ4" s="279"/>
      <c r="BK4" s="280"/>
      <c r="BL4" s="281"/>
      <c r="BM4" s="281"/>
      <c r="BN4" s="282"/>
      <c r="BO4" s="283"/>
      <c r="BP4" s="284"/>
      <c r="BQ4" s="285"/>
      <c r="BR4" s="285"/>
      <c r="BS4" s="285"/>
      <c r="BT4" s="285"/>
      <c r="BU4" s="285"/>
      <c r="BV4" s="285"/>
      <c r="BW4" s="285"/>
      <c r="BX4" s="285"/>
      <c r="BY4" s="285"/>
      <c r="BZ4" s="285"/>
      <c r="CA4" s="286"/>
      <c r="CB4" s="287"/>
      <c r="CC4" s="286"/>
      <c r="CD4" s="288"/>
    </row>
    <row r="5" spans="1:94" s="12" customFormat="1" ht="18" customHeight="1" thickBot="1">
      <c r="A5" s="236" t="s">
        <v>53</v>
      </c>
      <c r="B5" s="237" t="s">
        <v>40</v>
      </c>
      <c r="C5" s="238">
        <f>①基本情報!$B$9</f>
        <v>0</v>
      </c>
      <c r="D5" s="239">
        <f>①基本情報!$B$8</f>
        <v>0</v>
      </c>
      <c r="E5" s="240">
        <f>①基本情報!$J$9</f>
        <v>0</v>
      </c>
      <c r="F5" s="241">
        <f>①基本情報!$J$8</f>
        <v>0</v>
      </c>
      <c r="G5" s="238">
        <f>①基本情報!$D$18</f>
        <v>0</v>
      </c>
      <c r="H5" s="242">
        <f>①基本情報!$I$18</f>
        <v>0</v>
      </c>
      <c r="I5" s="239" t="str">
        <f>①基本情報!$D$17&amp;" "&amp;①基本情報!$I$17</f>
        <v xml:space="preserve"> </v>
      </c>
      <c r="J5" s="238">
        <f>①基本情報!$D$27</f>
        <v>0</v>
      </c>
      <c r="K5" s="242">
        <f>①基本情報!$I$27</f>
        <v>0</v>
      </c>
      <c r="L5" s="239" t="str">
        <f>①基本情報!$D$26&amp;" "&amp;①基本情報!$I$26</f>
        <v xml:space="preserve"> </v>
      </c>
      <c r="M5" s="238" t="str">
        <f>'⑧-2男団印刷'!$E$31</f>
        <v/>
      </c>
      <c r="N5" s="243" t="str">
        <f>'⑧-2男団印刷'!$J$31</f>
        <v/>
      </c>
      <c r="O5" s="244" t="str">
        <f>'⑧-2男団印刷'!$E$30&amp;" "&amp;'⑧-2男団印刷'!$J$30</f>
        <v xml:space="preserve"> </v>
      </c>
      <c r="P5" s="245" t="str">
        <f>'⑧-2男団印刷'!$O$30</f>
        <v/>
      </c>
      <c r="Q5" s="245" t="str">
        <f>'⑧-2男団印刷'!$Q$30</f>
        <v/>
      </c>
      <c r="R5" s="246" t="str">
        <f>'⑧-2男団印刷'!$S$30</f>
        <v/>
      </c>
      <c r="S5" s="247" t="str">
        <f>'⑧-2男団印刷'!$AB$30</f>
        <v/>
      </c>
      <c r="T5" s="248" t="str">
        <f>'⑧-2男団印刷'!$AE$30</f>
        <v/>
      </c>
      <c r="U5" s="238" t="str">
        <f>'⑧-2男団印刷'!$E$33</f>
        <v/>
      </c>
      <c r="V5" s="243" t="str">
        <f>'⑧-2男団印刷'!$J$33</f>
        <v/>
      </c>
      <c r="W5" s="244" t="str">
        <f>'⑧-2男団印刷'!$E$32&amp;" "&amp;'⑧-2男団印刷'!$J$32</f>
        <v xml:space="preserve"> </v>
      </c>
      <c r="X5" s="245" t="str">
        <f>'⑧-2男団印刷'!$O$32</f>
        <v/>
      </c>
      <c r="Y5" s="245" t="str">
        <f>'⑧-2男団印刷'!$Q$32</f>
        <v/>
      </c>
      <c r="Z5" s="246" t="str">
        <f>'⑧-2男団印刷'!$S$32</f>
        <v/>
      </c>
      <c r="AA5" s="247" t="str">
        <f>'⑧-2男団印刷'!$AB$32</f>
        <v/>
      </c>
      <c r="AB5" s="248" t="str">
        <f>'⑧-2男団印刷'!$AE$32</f>
        <v/>
      </c>
      <c r="AC5" s="238" t="str">
        <f>'⑧-2男団印刷'!$E$35</f>
        <v/>
      </c>
      <c r="AD5" s="243" t="str">
        <f>'⑧-2男団印刷'!$J$35</f>
        <v/>
      </c>
      <c r="AE5" s="244" t="str">
        <f>'⑧-2男団印刷'!$E$34&amp;" "&amp;'⑧-2男団印刷'!$J$34</f>
        <v xml:space="preserve"> </v>
      </c>
      <c r="AF5" s="245" t="str">
        <f>'⑧-2男団印刷'!$O$34</f>
        <v/>
      </c>
      <c r="AG5" s="245" t="str">
        <f>'⑧-2男団印刷'!$Q$34</f>
        <v/>
      </c>
      <c r="AH5" s="246" t="str">
        <f>'⑧-2男団印刷'!$S$34</f>
        <v/>
      </c>
      <c r="AI5" s="247" t="str">
        <f>'⑧-2男団印刷'!$AB$34</f>
        <v/>
      </c>
      <c r="AJ5" s="248" t="str">
        <f>'⑧-2男団印刷'!$AE$34</f>
        <v/>
      </c>
      <c r="AK5" s="238" t="str">
        <f>'⑧-2男団印刷'!$E$37</f>
        <v/>
      </c>
      <c r="AL5" s="243" t="str">
        <f>'⑧-2男団印刷'!$J$37</f>
        <v/>
      </c>
      <c r="AM5" s="244" t="str">
        <f>'⑧-2男団印刷'!$E$36&amp;" "&amp;'⑧-2男団印刷'!$J$36</f>
        <v xml:space="preserve"> </v>
      </c>
      <c r="AN5" s="245" t="str">
        <f>'⑧-2男団印刷'!$O$36</f>
        <v/>
      </c>
      <c r="AO5" s="245" t="str">
        <f>'⑧-2男団印刷'!$Q$36</f>
        <v/>
      </c>
      <c r="AP5" s="246" t="str">
        <f>'⑧-2男団印刷'!$S$36</f>
        <v/>
      </c>
      <c r="AQ5" s="247" t="str">
        <f>'⑧-2男団印刷'!$AB$36</f>
        <v/>
      </c>
      <c r="AR5" s="248" t="str">
        <f>'⑧-2男団印刷'!$AE$36</f>
        <v/>
      </c>
      <c r="AS5" s="238" t="str">
        <f>'⑧-2男団印刷'!$E$39</f>
        <v/>
      </c>
      <c r="AT5" s="243" t="str">
        <f>'⑧-2男団印刷'!$J$39</f>
        <v/>
      </c>
      <c r="AU5" s="244" t="str">
        <f>'⑧-2男団印刷'!$E$38&amp;" "&amp;'⑧-2男団印刷'!$J$38</f>
        <v xml:space="preserve"> </v>
      </c>
      <c r="AV5" s="245" t="str">
        <f>'⑧-2男団印刷'!$O$38</f>
        <v/>
      </c>
      <c r="AW5" s="245" t="str">
        <f>'⑧-2男団印刷'!$Q$38</f>
        <v/>
      </c>
      <c r="AX5" s="246" t="str">
        <f>'⑧-2男団印刷'!$S$38</f>
        <v/>
      </c>
      <c r="AY5" s="247" t="str">
        <f>'⑧-2男団印刷'!$AB$38</f>
        <v/>
      </c>
      <c r="AZ5" s="248" t="str">
        <f>'⑧-2男団印刷'!$AE$38</f>
        <v/>
      </c>
      <c r="BA5" s="238" t="str">
        <f>'⑧-2男団印刷'!$E$41</f>
        <v/>
      </c>
      <c r="BB5" s="243" t="str">
        <f>'⑧-2男団印刷'!$J$41</f>
        <v/>
      </c>
      <c r="BC5" s="244" t="str">
        <f>'⑧-2男団印刷'!$E$40&amp;" "&amp;'⑧-2男団印刷'!$J$40</f>
        <v xml:space="preserve"> </v>
      </c>
      <c r="BD5" s="245" t="str">
        <f>'⑧-2男団印刷'!$O$40</f>
        <v/>
      </c>
      <c r="BE5" s="245" t="str">
        <f>'⑧-2男団印刷'!$Q$40</f>
        <v/>
      </c>
      <c r="BF5" s="246" t="str">
        <f>'⑧-2男団印刷'!$S$40</f>
        <v/>
      </c>
      <c r="BG5" s="247" t="str">
        <f>'⑧-2男団印刷'!$AB$40</f>
        <v/>
      </c>
      <c r="BH5" s="248" t="str">
        <f>'⑧-2男団印刷'!$AE$40</f>
        <v/>
      </c>
      <c r="BI5" s="238" t="str">
        <f>'⑧-2男団印刷'!$E$43</f>
        <v/>
      </c>
      <c r="BJ5" s="243" t="str">
        <f>'⑧-2男団印刷'!$J$43</f>
        <v/>
      </c>
      <c r="BK5" s="244" t="str">
        <f>'⑧-2男団印刷'!$E$42&amp;" "&amp;'⑧-2男団印刷'!$J$42</f>
        <v xml:space="preserve"> </v>
      </c>
      <c r="BL5" s="245" t="str">
        <f>'⑧-2男団印刷'!$O$42</f>
        <v/>
      </c>
      <c r="BM5" s="245" t="str">
        <f>'⑧-2男団印刷'!$Q$42</f>
        <v/>
      </c>
      <c r="BN5" s="246" t="str">
        <f>'⑧-2男団印刷'!$S$42</f>
        <v/>
      </c>
      <c r="BO5" s="247" t="str">
        <f>'⑧-2男団印刷'!$AB$42</f>
        <v/>
      </c>
      <c r="BP5" s="248" t="str">
        <f>'⑧-2男団印刷'!$AE$42</f>
        <v/>
      </c>
      <c r="BQ5" s="244">
        <f>①基本情報!$AB$20</f>
        <v>0</v>
      </c>
      <c r="BR5" s="244">
        <f>①基本情報!$AB$22</f>
        <v>0</v>
      </c>
      <c r="BS5" s="244">
        <f>①基本情報!$AB$29</f>
        <v>0</v>
      </c>
      <c r="BT5" s="244">
        <f>①基本情報!$AB$31</f>
        <v>0</v>
      </c>
      <c r="BU5" s="244" t="str">
        <f>'⑧-2男団印刷'!$S$31</f>
        <v/>
      </c>
      <c r="BV5" s="244" t="str">
        <f>'⑧-2男団印刷'!$S$33</f>
        <v/>
      </c>
      <c r="BW5" s="244" t="str">
        <f>'⑧-2男団印刷'!$S$35</f>
        <v/>
      </c>
      <c r="BX5" s="244" t="str">
        <f>'⑧-2男団印刷'!$S$37</f>
        <v/>
      </c>
      <c r="BY5" s="244" t="str">
        <f>'⑧-2男団印刷'!$S$39</f>
        <v/>
      </c>
      <c r="BZ5" s="244" t="str">
        <f>'⑧-2男団印刷'!$S$41</f>
        <v/>
      </c>
      <c r="CA5" s="249" t="str">
        <f>'⑧-2男団印刷'!$S$43</f>
        <v/>
      </c>
      <c r="CB5" s="244">
        <f>①基本情報!$O$8</f>
        <v>0</v>
      </c>
      <c r="CC5" s="244">
        <f>①基本情報!$N$9</f>
        <v>0</v>
      </c>
      <c r="CD5" s="244">
        <f>①基本情報!$AC$8</f>
        <v>0</v>
      </c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</row>
    <row r="6" spans="1:94" s="14" customFormat="1" ht="18" customHeight="1" thickBot="1"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5"/>
      <c r="S6" s="196"/>
      <c r="T6" s="196"/>
      <c r="U6" s="194"/>
      <c r="V6" s="194"/>
      <c r="W6" s="194"/>
      <c r="X6" s="194"/>
      <c r="Y6" s="194"/>
      <c r="Z6" s="195"/>
      <c r="AA6" s="196"/>
      <c r="AB6" s="196"/>
      <c r="AC6" s="194"/>
      <c r="AD6" s="194"/>
      <c r="AE6" s="194"/>
      <c r="AF6" s="194"/>
      <c r="AG6" s="194"/>
      <c r="AH6" s="195"/>
      <c r="AI6" s="196"/>
      <c r="AJ6" s="196"/>
      <c r="AK6" s="194"/>
      <c r="AL6" s="194"/>
      <c r="AM6" s="194"/>
      <c r="AN6" s="194"/>
      <c r="AO6" s="194"/>
      <c r="AP6" s="195"/>
      <c r="AQ6" s="196"/>
      <c r="AR6" s="196"/>
      <c r="AS6" s="194"/>
      <c r="AT6" s="194"/>
      <c r="AU6" s="194"/>
      <c r="AV6" s="194"/>
      <c r="AW6" s="194"/>
      <c r="AX6" s="195"/>
      <c r="AY6" s="196"/>
      <c r="AZ6" s="196"/>
      <c r="BA6" s="194"/>
      <c r="BB6" s="194"/>
      <c r="BC6" s="194"/>
      <c r="BD6" s="194"/>
      <c r="BE6" s="194"/>
      <c r="BF6" s="195"/>
      <c r="BG6" s="196"/>
      <c r="BH6" s="196"/>
      <c r="BI6" s="194"/>
      <c r="BJ6" s="194"/>
      <c r="BK6" s="194"/>
      <c r="BL6" s="194"/>
      <c r="BM6" s="194"/>
      <c r="BN6" s="195"/>
      <c r="BO6" s="196"/>
      <c r="BP6" s="196"/>
      <c r="BQ6" s="13"/>
      <c r="BR6" s="13"/>
      <c r="BS6" s="13"/>
      <c r="BT6" s="13"/>
    </row>
    <row r="7" spans="1:94" s="12" customFormat="1" ht="18" customHeight="1">
      <c r="B7" s="185"/>
      <c r="C7" s="718" t="s">
        <v>24</v>
      </c>
      <c r="D7" s="719"/>
      <c r="E7" s="719"/>
      <c r="F7" s="719"/>
      <c r="G7" s="706" t="s">
        <v>25</v>
      </c>
      <c r="H7" s="707"/>
      <c r="I7" s="708"/>
      <c r="J7" s="706" t="s">
        <v>26</v>
      </c>
      <c r="K7" s="707"/>
      <c r="L7" s="708"/>
      <c r="M7" s="705" t="s">
        <v>27</v>
      </c>
      <c r="N7" s="703"/>
      <c r="O7" s="703"/>
      <c r="P7" s="703"/>
      <c r="Q7" s="703"/>
      <c r="R7" s="703"/>
      <c r="S7" s="703"/>
      <c r="T7" s="704"/>
      <c r="U7" s="705" t="s">
        <v>29</v>
      </c>
      <c r="V7" s="703"/>
      <c r="W7" s="703"/>
      <c r="X7" s="703"/>
      <c r="Y7" s="703"/>
      <c r="Z7" s="703"/>
      <c r="AA7" s="703"/>
      <c r="AB7" s="704"/>
      <c r="AC7" s="705" t="s">
        <v>31</v>
      </c>
      <c r="AD7" s="703"/>
      <c r="AE7" s="703"/>
      <c r="AF7" s="703"/>
      <c r="AG7" s="703"/>
      <c r="AH7" s="703"/>
      <c r="AI7" s="703"/>
      <c r="AJ7" s="704"/>
      <c r="AK7" s="702" t="s">
        <v>138</v>
      </c>
      <c r="AL7" s="703"/>
      <c r="AM7" s="703"/>
      <c r="AN7" s="703"/>
      <c r="AO7" s="703"/>
      <c r="AP7" s="703"/>
      <c r="AQ7" s="703"/>
      <c r="AR7" s="720"/>
      <c r="AS7" s="700" t="s">
        <v>162</v>
      </c>
      <c r="AT7" s="701"/>
      <c r="AU7" s="700" t="s">
        <v>163</v>
      </c>
      <c r="AV7" s="701"/>
      <c r="AW7" s="199" t="s">
        <v>27</v>
      </c>
      <c r="AX7" s="199" t="s">
        <v>29</v>
      </c>
      <c r="AY7" s="199" t="s">
        <v>31</v>
      </c>
      <c r="AZ7" s="223" t="s">
        <v>138</v>
      </c>
      <c r="BA7" s="712" t="s">
        <v>186</v>
      </c>
      <c r="BB7" s="710"/>
      <c r="BC7" s="711"/>
      <c r="BD7" s="197"/>
      <c r="BE7" s="197"/>
      <c r="BF7" s="197"/>
      <c r="BG7" s="197"/>
      <c r="BH7" s="197"/>
      <c r="BI7" s="197"/>
      <c r="BJ7" s="197"/>
      <c r="BK7" s="197"/>
      <c r="BL7" s="197"/>
      <c r="BM7" s="197"/>
      <c r="BN7" s="197"/>
      <c r="BO7" s="197"/>
    </row>
    <row r="8" spans="1:94" s="12" customFormat="1" ht="18" customHeight="1" thickBot="1">
      <c r="A8" s="24"/>
      <c r="B8" s="185"/>
      <c r="C8" s="714" t="s">
        <v>199</v>
      </c>
      <c r="D8" s="715"/>
      <c r="E8" s="716" t="s">
        <v>32</v>
      </c>
      <c r="F8" s="717"/>
      <c r="G8" s="187" t="s">
        <v>33</v>
      </c>
      <c r="H8" s="188" t="s">
        <v>11</v>
      </c>
      <c r="I8" s="189" t="s">
        <v>56</v>
      </c>
      <c r="J8" s="187" t="s">
        <v>33</v>
      </c>
      <c r="K8" s="188" t="s">
        <v>11</v>
      </c>
      <c r="L8" s="189" t="s">
        <v>56</v>
      </c>
      <c r="M8" s="187" t="s">
        <v>33</v>
      </c>
      <c r="N8" s="190" t="s">
        <v>11</v>
      </c>
      <c r="O8" s="189" t="s">
        <v>56</v>
      </c>
      <c r="P8" s="191" t="s">
        <v>34</v>
      </c>
      <c r="Q8" s="191" t="s">
        <v>35</v>
      </c>
      <c r="R8" s="191" t="s">
        <v>36</v>
      </c>
      <c r="S8" s="191" t="s">
        <v>37</v>
      </c>
      <c r="T8" s="192" t="s">
        <v>38</v>
      </c>
      <c r="U8" s="187" t="s">
        <v>33</v>
      </c>
      <c r="V8" s="188" t="s">
        <v>11</v>
      </c>
      <c r="W8" s="189" t="s">
        <v>56</v>
      </c>
      <c r="X8" s="191" t="s">
        <v>34</v>
      </c>
      <c r="Y8" s="191" t="s">
        <v>35</v>
      </c>
      <c r="Z8" s="191" t="s">
        <v>36</v>
      </c>
      <c r="AA8" s="191" t="s">
        <v>37</v>
      </c>
      <c r="AB8" s="192" t="s">
        <v>38</v>
      </c>
      <c r="AC8" s="187" t="s">
        <v>33</v>
      </c>
      <c r="AD8" s="188" t="s">
        <v>11</v>
      </c>
      <c r="AE8" s="189" t="s">
        <v>56</v>
      </c>
      <c r="AF8" s="191" t="s">
        <v>34</v>
      </c>
      <c r="AG8" s="191" t="s">
        <v>35</v>
      </c>
      <c r="AH8" s="191" t="s">
        <v>36</v>
      </c>
      <c r="AI8" s="191" t="s">
        <v>37</v>
      </c>
      <c r="AJ8" s="192" t="s">
        <v>38</v>
      </c>
      <c r="AK8" s="187" t="s">
        <v>33</v>
      </c>
      <c r="AL8" s="188" t="s">
        <v>11</v>
      </c>
      <c r="AM8" s="189" t="s">
        <v>56</v>
      </c>
      <c r="AN8" s="191" t="s">
        <v>34</v>
      </c>
      <c r="AO8" s="191" t="s">
        <v>35</v>
      </c>
      <c r="AP8" s="191" t="s">
        <v>36</v>
      </c>
      <c r="AQ8" s="191" t="s">
        <v>37</v>
      </c>
      <c r="AR8" s="193" t="s">
        <v>38</v>
      </c>
      <c r="AS8" s="200" t="s">
        <v>223</v>
      </c>
      <c r="AT8" s="200" t="s">
        <v>224</v>
      </c>
      <c r="AU8" s="200" t="s">
        <v>223</v>
      </c>
      <c r="AV8" s="200" t="s">
        <v>224</v>
      </c>
      <c r="AW8" s="698" t="s">
        <v>223</v>
      </c>
      <c r="AX8" s="699"/>
      <c r="AY8" s="699"/>
      <c r="AZ8" s="699"/>
      <c r="BA8" s="224" t="s">
        <v>183</v>
      </c>
      <c r="BB8" s="224" t="s">
        <v>184</v>
      </c>
      <c r="BC8" s="226" t="s">
        <v>185</v>
      </c>
      <c r="BD8" s="197"/>
      <c r="BE8" s="197"/>
      <c r="BF8" s="197"/>
      <c r="BG8" s="197"/>
      <c r="BH8" s="197"/>
      <c r="BI8" s="197"/>
      <c r="BJ8" s="197"/>
      <c r="BK8" s="197"/>
      <c r="BL8" s="197"/>
      <c r="BM8" s="197"/>
      <c r="BN8" s="197"/>
      <c r="BO8" s="197"/>
    </row>
    <row r="9" spans="1:94" s="12" customFormat="1" ht="18" customHeight="1">
      <c r="A9" s="265"/>
      <c r="B9" s="289" t="s">
        <v>48</v>
      </c>
      <c r="C9" s="290" t="s">
        <v>308</v>
      </c>
      <c r="D9" s="291" t="s">
        <v>309</v>
      </c>
      <c r="E9" s="292" t="s">
        <v>310</v>
      </c>
      <c r="F9" s="293" t="s">
        <v>311</v>
      </c>
      <c r="G9" s="294" t="s">
        <v>297</v>
      </c>
      <c r="H9" s="295" t="s">
        <v>298</v>
      </c>
      <c r="I9" s="296" t="s">
        <v>316</v>
      </c>
      <c r="J9" s="294" t="s">
        <v>301</v>
      </c>
      <c r="K9" s="295" t="s">
        <v>302</v>
      </c>
      <c r="L9" s="296" t="s">
        <v>317</v>
      </c>
      <c r="M9" s="294" t="s">
        <v>260</v>
      </c>
      <c r="N9" s="297" t="s">
        <v>204</v>
      </c>
      <c r="O9" s="298" t="s">
        <v>279</v>
      </c>
      <c r="P9" s="299">
        <v>3</v>
      </c>
      <c r="Q9" s="299" t="s">
        <v>203</v>
      </c>
      <c r="R9" s="300" t="s">
        <v>230</v>
      </c>
      <c r="S9" s="301">
        <v>160</v>
      </c>
      <c r="T9" s="302">
        <v>53</v>
      </c>
      <c r="U9" s="303"/>
      <c r="V9" s="304"/>
      <c r="W9" s="304"/>
      <c r="X9" s="305"/>
      <c r="Y9" s="305"/>
      <c r="Z9" s="306"/>
      <c r="AA9" s="307"/>
      <c r="AB9" s="308"/>
      <c r="AC9" s="303"/>
      <c r="AD9" s="304"/>
      <c r="AE9" s="304"/>
      <c r="AF9" s="305"/>
      <c r="AG9" s="305"/>
      <c r="AH9" s="306"/>
      <c r="AI9" s="307"/>
      <c r="AJ9" s="308"/>
      <c r="AK9" s="303"/>
      <c r="AL9" s="304"/>
      <c r="AM9" s="304"/>
      <c r="AN9" s="305"/>
      <c r="AO9" s="305"/>
      <c r="AP9" s="306"/>
      <c r="AQ9" s="307"/>
      <c r="AR9" s="309"/>
      <c r="AS9" s="310"/>
      <c r="AT9" s="285"/>
      <c r="AU9" s="285"/>
      <c r="AV9" s="285"/>
      <c r="AW9" s="285"/>
      <c r="AX9" s="285"/>
      <c r="AY9" s="285"/>
      <c r="AZ9" s="286"/>
      <c r="BA9" s="286"/>
      <c r="BB9" s="286"/>
      <c r="BC9" s="288"/>
      <c r="BD9" s="197"/>
      <c r="BE9" s="197"/>
      <c r="BF9" s="197"/>
      <c r="BG9" s="197"/>
      <c r="BH9" s="197"/>
      <c r="BI9" s="197"/>
      <c r="BJ9" s="197"/>
      <c r="BK9" s="197"/>
      <c r="BL9" s="197"/>
      <c r="BM9" s="197"/>
      <c r="BN9" s="197"/>
      <c r="BO9" s="197"/>
    </row>
    <row r="10" spans="1:94" s="12" customFormat="1" ht="18" customHeight="1" thickBot="1">
      <c r="A10" s="311" t="s">
        <v>41</v>
      </c>
      <c r="B10" s="312" t="s">
        <v>40</v>
      </c>
      <c r="C10" s="238">
        <f>①基本情報!$B$9</f>
        <v>0</v>
      </c>
      <c r="D10" s="239">
        <f>①基本情報!$B$8</f>
        <v>0</v>
      </c>
      <c r="E10" s="240">
        <f>①基本情報!$J$9</f>
        <v>0</v>
      </c>
      <c r="F10" s="241">
        <f>①基本情報!$J$8</f>
        <v>0</v>
      </c>
      <c r="G10" s="238">
        <f>①基本情報!$D$37</f>
        <v>0</v>
      </c>
      <c r="H10" s="242">
        <f>①基本情報!$I$37</f>
        <v>0</v>
      </c>
      <c r="I10" s="239" t="str">
        <f>①基本情報!$D$36&amp;" "&amp;①基本情報!$I$36</f>
        <v xml:space="preserve"> </v>
      </c>
      <c r="J10" s="238">
        <f>①基本情報!$D$46</f>
        <v>0</v>
      </c>
      <c r="K10" s="242">
        <f>①基本情報!$I$46</f>
        <v>0</v>
      </c>
      <c r="L10" s="239" t="str">
        <f>①基本情報!$D$45&amp;" "&amp;①基本情報!$I$45</f>
        <v xml:space="preserve"> </v>
      </c>
      <c r="M10" s="238" t="str">
        <f>'⑧-1女団印刷'!$E$31</f>
        <v/>
      </c>
      <c r="N10" s="243" t="str">
        <f>'⑧-1女団印刷'!$J$31</f>
        <v/>
      </c>
      <c r="O10" s="244" t="str">
        <f>'⑧-1女団印刷'!$E$30&amp;" "&amp;'⑧-1女団印刷'!$J$30</f>
        <v xml:space="preserve"> </v>
      </c>
      <c r="P10" s="245" t="str">
        <f>'⑧-1女団印刷'!$O$30</f>
        <v/>
      </c>
      <c r="Q10" s="245" t="str">
        <f>'⑧-1女団印刷'!$Q$30</f>
        <v/>
      </c>
      <c r="R10" s="246" t="str">
        <f>'⑧-1女団印刷'!$S$30</f>
        <v/>
      </c>
      <c r="S10" s="247" t="str">
        <f>'⑧-1女団印刷'!$AB$30</f>
        <v/>
      </c>
      <c r="T10" s="248" t="str">
        <f>'⑧-1女団印刷'!$AE$30</f>
        <v/>
      </c>
      <c r="U10" s="238" t="str">
        <f>'⑧-1女団印刷'!$E$33</f>
        <v/>
      </c>
      <c r="V10" s="243" t="str">
        <f>'⑧-1女団印刷'!$J$33</f>
        <v/>
      </c>
      <c r="W10" s="244" t="str">
        <f>'⑧-1女団印刷'!$E$32&amp;" "&amp;'⑧-1女団印刷'!$J$32</f>
        <v xml:space="preserve"> </v>
      </c>
      <c r="X10" s="245" t="str">
        <f>'⑧-1女団印刷'!$O$32</f>
        <v/>
      </c>
      <c r="Y10" s="245" t="str">
        <f>'⑧-1女団印刷'!$Q$32</f>
        <v/>
      </c>
      <c r="Z10" s="246" t="str">
        <f>'⑧-1女団印刷'!$S$32</f>
        <v/>
      </c>
      <c r="AA10" s="247" t="str">
        <f>'⑧-1女団印刷'!$AB$32</f>
        <v/>
      </c>
      <c r="AB10" s="248" t="str">
        <f>'⑧-1女団印刷'!$AE$32</f>
        <v/>
      </c>
      <c r="AC10" s="238" t="str">
        <f>'⑧-1女団印刷'!$E$35</f>
        <v/>
      </c>
      <c r="AD10" s="243" t="str">
        <f>'⑧-1女団印刷'!$J$35</f>
        <v/>
      </c>
      <c r="AE10" s="244" t="str">
        <f>'⑧-1女団印刷'!$E$34&amp;" "&amp;'⑧-1女団印刷'!$J$34</f>
        <v xml:space="preserve"> </v>
      </c>
      <c r="AF10" s="245" t="str">
        <f>'⑧-1女団印刷'!$O$34</f>
        <v/>
      </c>
      <c r="AG10" s="245" t="str">
        <f>'⑧-1女団印刷'!$Q$34</f>
        <v/>
      </c>
      <c r="AH10" s="246" t="str">
        <f>'⑧-1女団印刷'!$S$34</f>
        <v/>
      </c>
      <c r="AI10" s="247" t="str">
        <f>'⑧-1女団印刷'!$AB$34</f>
        <v/>
      </c>
      <c r="AJ10" s="248" t="str">
        <f>'⑧-1女団印刷'!$AE$34</f>
        <v/>
      </c>
      <c r="AK10" s="238" t="str">
        <f>'⑧-1女団印刷'!$E$37</f>
        <v/>
      </c>
      <c r="AL10" s="243" t="str">
        <f>'⑧-1女団印刷'!$J$37</f>
        <v/>
      </c>
      <c r="AM10" s="244" t="str">
        <f>'⑧-1女団印刷'!$E$36&amp;" "&amp;'⑧-1女団印刷'!$J$36</f>
        <v xml:space="preserve"> </v>
      </c>
      <c r="AN10" s="245" t="str">
        <f>'⑧-1女団印刷'!$O$36</f>
        <v/>
      </c>
      <c r="AO10" s="245" t="str">
        <f>'⑧-1女団印刷'!$Q$36</f>
        <v/>
      </c>
      <c r="AP10" s="246" t="str">
        <f>'⑧-1女団印刷'!$S$36</f>
        <v/>
      </c>
      <c r="AQ10" s="247" t="str">
        <f>'⑧-1女団印刷'!$AB$36</f>
        <v/>
      </c>
      <c r="AR10" s="248" t="str">
        <f>'⑧-1女団印刷'!$AE$36</f>
        <v/>
      </c>
      <c r="AS10" s="244">
        <f>①基本情報!$AB$39</f>
        <v>0</v>
      </c>
      <c r="AT10" s="244">
        <f>①基本情報!$AB$41</f>
        <v>0</v>
      </c>
      <c r="AU10" s="244">
        <f>①基本情報!$AB$48</f>
        <v>0</v>
      </c>
      <c r="AV10" s="244">
        <f>①基本情報!$AB$50</f>
        <v>0</v>
      </c>
      <c r="AW10" s="244" t="str">
        <f>'⑧-1女団印刷'!$S$31</f>
        <v/>
      </c>
      <c r="AX10" s="244" t="str">
        <f>'⑧-1女団印刷'!$S$33</f>
        <v/>
      </c>
      <c r="AY10" s="244" t="str">
        <f>'⑧-1女団印刷'!$S$35</f>
        <v/>
      </c>
      <c r="AZ10" s="249" t="str">
        <f>'⑧-1女団印刷'!$S$37</f>
        <v/>
      </c>
      <c r="BA10" s="250">
        <f>①基本情報!$O$8</f>
        <v>0</v>
      </c>
      <c r="BB10" s="250">
        <f>①基本情報!$N$9</f>
        <v>0</v>
      </c>
      <c r="BC10" s="251">
        <f>①基本情報!$AC$8</f>
        <v>0</v>
      </c>
      <c r="BD10" s="197"/>
      <c r="BE10" s="197"/>
      <c r="BF10" s="197"/>
      <c r="BG10" s="197"/>
      <c r="BH10" s="197"/>
      <c r="BI10" s="197"/>
      <c r="BJ10" s="197"/>
      <c r="BK10" s="197"/>
      <c r="BL10" s="197"/>
      <c r="BM10" s="197"/>
      <c r="BN10" s="197"/>
      <c r="BO10" s="197"/>
    </row>
    <row r="11" spans="1:94" ht="30" customHeight="1"/>
    <row r="12" spans="1:94" ht="30" customHeight="1"/>
    <row r="13" spans="1:94" ht="30" customHeight="1"/>
    <row r="14" spans="1:94" ht="30" customHeight="1"/>
    <row r="15" spans="1:94" ht="30" customHeight="1"/>
    <row r="16" spans="1:94" ht="30" customHeight="1"/>
    <row r="17" ht="30" customHeight="1"/>
  </sheetData>
  <customSheetViews>
    <customSheetView guid="{5D963F3A-B207-4215-A36A-BBA0BD90DFE4}" scale="50" showPageBreaks="1" showGridLines="0" zeroValues="0" printArea="1" view="pageBreakPreview">
      <selection activeCell="C14" sqref="C14"/>
      <colBreaks count="4" manualBreakCount="4">
        <brk id="11" min="1" max="9" man="1"/>
        <brk id="30" min="1" max="9" man="1"/>
        <brk id="46" min="1" max="9" man="1"/>
        <brk id="62" min="1" max="9" man="1"/>
      </colBreaks>
      <pageMargins left="0.59055118110236227" right="0.19685039370078741" top="0.59055118110236227" bottom="0.59055118110236227" header="0" footer="0"/>
      <printOptions horizontalCentered="1" verticalCentered="1"/>
      <pageSetup paperSize="9" scale="60" orientation="landscape" horizontalDpi="300" verticalDpi="300" r:id="rId1"/>
      <headerFooter alignWithMargins="0"/>
    </customSheetView>
  </customSheetViews>
  <mergeCells count="30">
    <mergeCell ref="CB2:CD2"/>
    <mergeCell ref="BA7:BC7"/>
    <mergeCell ref="A1:B1"/>
    <mergeCell ref="C8:D8"/>
    <mergeCell ref="E8:F8"/>
    <mergeCell ref="U7:AB7"/>
    <mergeCell ref="AC7:AJ7"/>
    <mergeCell ref="M2:T2"/>
    <mergeCell ref="C7:F7"/>
    <mergeCell ref="M7:T7"/>
    <mergeCell ref="AK7:AR7"/>
    <mergeCell ref="G7:I7"/>
    <mergeCell ref="J7:L7"/>
    <mergeCell ref="C2:F2"/>
    <mergeCell ref="C3:D3"/>
    <mergeCell ref="E3:F3"/>
    <mergeCell ref="G2:I2"/>
    <mergeCell ref="J2:L2"/>
    <mergeCell ref="AK2:AR2"/>
    <mergeCell ref="U2:AB2"/>
    <mergeCell ref="AC2:AJ2"/>
    <mergeCell ref="AW8:AZ8"/>
    <mergeCell ref="BU3:CA3"/>
    <mergeCell ref="BQ2:BR2"/>
    <mergeCell ref="BS2:BT2"/>
    <mergeCell ref="AS7:AT7"/>
    <mergeCell ref="AU7:AV7"/>
    <mergeCell ref="BA2:BH2"/>
    <mergeCell ref="BI2:BP2"/>
    <mergeCell ref="AS2:AZ2"/>
  </mergeCells>
  <phoneticPr fontId="2"/>
  <hyperlinks>
    <hyperlink ref="A1" location="Top!A1" display="Topへ戻る"/>
  </hyperlinks>
  <printOptions horizontalCentered="1" verticalCentered="1"/>
  <pageMargins left="0.59055118110236227" right="0.19685039370078741" top="0.59055118110236227" bottom="0.59055118110236227" header="0" footer="0"/>
  <pageSetup paperSize="9" scale="70" orientation="landscape" horizontalDpi="300" verticalDpi="300" r:id="rId2"/>
  <headerFooter alignWithMargins="0"/>
  <colBreaks count="5" manualBreakCount="5">
    <brk id="12" max="1048575" man="1"/>
    <brk id="28" max="1048575" man="1"/>
    <brk id="44" max="1048575" man="1"/>
    <brk id="60" max="1048575" man="1"/>
    <brk id="79" min="1" max="9" man="1"/>
  </colBreak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L48"/>
  <sheetViews>
    <sheetView showZeros="0" view="pageBreakPreview" topLeftCell="B1" zoomScale="50" zoomScaleNormal="50" zoomScaleSheetLayoutView="50" workbookViewId="0">
      <selection activeCell="J66" sqref="J66"/>
    </sheetView>
  </sheetViews>
  <sheetFormatPr defaultColWidth="9" defaultRowHeight="13.5"/>
  <cols>
    <col min="1" max="1" width="9" style="7" hidden="1" customWidth="1"/>
    <col min="2" max="2" width="9" style="7"/>
    <col min="3" max="3" width="10.75" style="5" customWidth="1"/>
    <col min="4" max="4" width="10.75" style="5" hidden="1" customWidth="1"/>
    <col min="5" max="8" width="13.5" style="7" customWidth="1"/>
    <col min="9" max="9" width="33.5" style="5" customWidth="1"/>
    <col min="10" max="10" width="29.875" style="5" customWidth="1"/>
    <col min="11" max="12" width="16.375" style="5" customWidth="1"/>
    <col min="13" max="14" width="5.5" style="5" customWidth="1"/>
    <col min="15" max="15" width="20.5" style="6" customWidth="1"/>
    <col min="16" max="17" width="10.75" style="5" customWidth="1"/>
    <col min="18" max="19" width="20.75" style="7" customWidth="1"/>
    <col min="20" max="24" width="12.75" style="7" customWidth="1"/>
    <col min="25" max="25" width="10.75" style="7" customWidth="1"/>
    <col min="26" max="28" width="10.75" style="7" hidden="1" customWidth="1"/>
    <col min="29" max="35" width="9" style="7" hidden="1" customWidth="1"/>
    <col min="36" max="16384" width="9" style="7"/>
  </cols>
  <sheetData>
    <row r="1" spans="1:64" s="11" customFormat="1" ht="71.25" customHeight="1" thickBot="1">
      <c r="B1" s="1"/>
      <c r="C1" s="724" t="s">
        <v>82</v>
      </c>
      <c r="D1" s="724"/>
      <c r="E1" s="724"/>
      <c r="F1" s="16"/>
      <c r="G1" s="16"/>
      <c r="H1" s="16"/>
      <c r="I1" s="16"/>
      <c r="R1" s="15"/>
      <c r="S1" s="15"/>
      <c r="T1" s="15"/>
      <c r="U1" s="15"/>
      <c r="V1" s="15"/>
      <c r="W1" s="17"/>
      <c r="X1" s="17"/>
      <c r="AB1" s="15"/>
      <c r="AC1" s="15"/>
      <c r="AD1" s="15"/>
      <c r="AE1" s="17"/>
      <c r="AF1" s="17"/>
      <c r="AJ1" s="15"/>
      <c r="AK1" s="15"/>
      <c r="AL1" s="15"/>
      <c r="AM1" s="17"/>
      <c r="AN1" s="17"/>
      <c r="AR1" s="15"/>
      <c r="AS1" s="15"/>
      <c r="AT1" s="15"/>
      <c r="AU1" s="17"/>
      <c r="AV1" s="17"/>
      <c r="AZ1" s="15"/>
      <c r="BA1" s="15"/>
      <c r="BB1" s="15"/>
      <c r="BC1" s="17"/>
      <c r="BD1" s="17"/>
      <c r="BH1" s="15"/>
      <c r="BI1" s="15"/>
      <c r="BJ1" s="15"/>
      <c r="BK1" s="17"/>
      <c r="BL1" s="17"/>
    </row>
    <row r="2" spans="1:64" s="8" customFormat="1" ht="30" customHeight="1">
      <c r="B2" s="725" t="s">
        <v>42</v>
      </c>
      <c r="C2" s="142" t="s">
        <v>43</v>
      </c>
      <c r="D2" s="727" t="s">
        <v>131</v>
      </c>
      <c r="E2" s="729" t="s">
        <v>44</v>
      </c>
      <c r="F2" s="729"/>
      <c r="G2" s="729" t="s">
        <v>39</v>
      </c>
      <c r="H2" s="729"/>
      <c r="I2" s="721" t="s">
        <v>24</v>
      </c>
      <c r="J2" s="722"/>
      <c r="K2" s="722"/>
      <c r="L2" s="723"/>
      <c r="M2" s="729" t="s">
        <v>34</v>
      </c>
      <c r="N2" s="729" t="s">
        <v>35</v>
      </c>
      <c r="O2" s="735" t="s">
        <v>36</v>
      </c>
      <c r="P2" s="729" t="s">
        <v>37</v>
      </c>
      <c r="Q2" s="729" t="s">
        <v>38</v>
      </c>
      <c r="R2" s="729" t="s">
        <v>25</v>
      </c>
      <c r="S2" s="729" t="s">
        <v>26</v>
      </c>
      <c r="T2" s="745" t="s">
        <v>162</v>
      </c>
      <c r="U2" s="745"/>
      <c r="V2" s="745" t="s">
        <v>163</v>
      </c>
      <c r="W2" s="745"/>
      <c r="X2" s="202" t="s">
        <v>167</v>
      </c>
      <c r="AF2" s="744" t="s">
        <v>162</v>
      </c>
      <c r="AG2" s="744"/>
      <c r="AH2" s="744" t="s">
        <v>163</v>
      </c>
      <c r="AI2" s="744"/>
    </row>
    <row r="3" spans="1:64" s="9" customFormat="1" ht="30" customHeight="1" thickBot="1">
      <c r="B3" s="726"/>
      <c r="C3" s="113" t="s">
        <v>45</v>
      </c>
      <c r="D3" s="728"/>
      <c r="E3" s="22" t="s">
        <v>33</v>
      </c>
      <c r="F3" s="114" t="s">
        <v>11</v>
      </c>
      <c r="G3" s="22" t="s">
        <v>54</v>
      </c>
      <c r="H3" s="114" t="s">
        <v>55</v>
      </c>
      <c r="I3" s="113" t="s">
        <v>46</v>
      </c>
      <c r="J3" s="120" t="s">
        <v>39</v>
      </c>
      <c r="K3" s="22" t="s">
        <v>47</v>
      </c>
      <c r="L3" s="114" t="s">
        <v>39</v>
      </c>
      <c r="M3" s="734"/>
      <c r="N3" s="734"/>
      <c r="O3" s="736"/>
      <c r="P3" s="734"/>
      <c r="Q3" s="734"/>
      <c r="R3" s="734"/>
      <c r="S3" s="734"/>
      <c r="T3" s="203" t="s">
        <v>223</v>
      </c>
      <c r="U3" s="203" t="s">
        <v>224</v>
      </c>
      <c r="V3" s="203" t="s">
        <v>222</v>
      </c>
      <c r="W3" s="203" t="s">
        <v>224</v>
      </c>
      <c r="X3" s="204" t="s">
        <v>223</v>
      </c>
      <c r="Y3" s="8"/>
      <c r="Z3" s="8" t="s">
        <v>46</v>
      </c>
      <c r="AA3" s="8" t="s">
        <v>211</v>
      </c>
      <c r="AB3" s="8" t="s">
        <v>47</v>
      </c>
      <c r="AC3" s="9" t="s">
        <v>211</v>
      </c>
      <c r="AD3" s="9" t="s">
        <v>25</v>
      </c>
      <c r="AE3" s="9" t="s">
        <v>26</v>
      </c>
      <c r="AF3" s="221" t="s">
        <v>165</v>
      </c>
      <c r="AG3" s="221" t="s">
        <v>166</v>
      </c>
      <c r="AH3" s="221" t="s">
        <v>165</v>
      </c>
      <c r="AI3" s="221" t="s">
        <v>166</v>
      </c>
    </row>
    <row r="4" spans="1:64" ht="30" customHeight="1" thickBot="1">
      <c r="B4" s="28" t="s">
        <v>48</v>
      </c>
      <c r="C4" s="313" t="s">
        <v>49</v>
      </c>
      <c r="D4" s="314" t="s">
        <v>205</v>
      </c>
      <c r="E4" s="315" t="s">
        <v>260</v>
      </c>
      <c r="F4" s="316" t="s">
        <v>202</v>
      </c>
      <c r="G4" s="315" t="s">
        <v>261</v>
      </c>
      <c r="H4" s="316" t="s">
        <v>206</v>
      </c>
      <c r="I4" s="317" t="s">
        <v>308</v>
      </c>
      <c r="J4" s="318" t="s">
        <v>309</v>
      </c>
      <c r="K4" s="315" t="s">
        <v>310</v>
      </c>
      <c r="L4" s="316" t="s">
        <v>311</v>
      </c>
      <c r="M4" s="319">
        <v>3</v>
      </c>
      <c r="N4" s="320" t="s">
        <v>203</v>
      </c>
      <c r="O4" s="321" t="s">
        <v>231</v>
      </c>
      <c r="P4" s="322">
        <v>170</v>
      </c>
      <c r="Q4" s="322">
        <v>72</v>
      </c>
      <c r="R4" s="320" t="s">
        <v>280</v>
      </c>
      <c r="S4" s="320" t="s">
        <v>281</v>
      </c>
      <c r="T4" s="323" t="s">
        <v>207</v>
      </c>
      <c r="U4" s="324" t="s">
        <v>208</v>
      </c>
      <c r="V4" s="324" t="s">
        <v>208</v>
      </c>
      <c r="W4" s="324" t="s">
        <v>208</v>
      </c>
      <c r="X4" s="325" t="s">
        <v>208</v>
      </c>
      <c r="Z4" s="326">
        <f>①基本情報!$B$9</f>
        <v>0</v>
      </c>
      <c r="AA4" s="326">
        <f>①基本情報!$B$8</f>
        <v>0</v>
      </c>
      <c r="AB4" s="326">
        <f>①基本情報!$J$9</f>
        <v>0</v>
      </c>
      <c r="AC4" s="326">
        <f>①基本情報!$J$8</f>
        <v>0</v>
      </c>
      <c r="AD4" s="327" t="str">
        <f>①基本情報!$D$18&amp;" "&amp;①基本情報!$I$18</f>
        <v xml:space="preserve"> </v>
      </c>
      <c r="AE4" s="328" t="str">
        <f>①基本情報!$D$27&amp;" "&amp;①基本情報!$I$27</f>
        <v xml:space="preserve"> </v>
      </c>
      <c r="AF4" s="329">
        <f>①基本情報!$AB$20</f>
        <v>0</v>
      </c>
      <c r="AG4" s="329">
        <f>①基本情報!$AB$22</f>
        <v>0</v>
      </c>
      <c r="AH4" s="329">
        <f>①基本情報!$AB$29</f>
        <v>0</v>
      </c>
      <c r="AI4" s="329">
        <f>①基本情報!$AB$31</f>
        <v>0</v>
      </c>
    </row>
    <row r="5" spans="1:64" s="10" customFormat="1" ht="30" customHeight="1" thickBot="1">
      <c r="A5" s="77">
        <f>⑤男選択!AD10</f>
        <v>0</v>
      </c>
      <c r="B5" s="30">
        <v>1</v>
      </c>
      <c r="C5" s="220" t="str">
        <f>IFERROR(VLOOKUP($A5,②男入力!$B$10:$AU$33,40),"")</f>
        <v/>
      </c>
      <c r="D5" s="181">
        <f>⑤男選択!AE10</f>
        <v>0</v>
      </c>
      <c r="E5" s="252" t="str">
        <f>IFERROR(VLOOKUP($A5,②男入力!$B$10:$AU$33,3),"")</f>
        <v/>
      </c>
      <c r="F5" s="253" t="str">
        <f>IFERROR(VLOOKUP($A5,②男入力!$B$10:$AU$33,7),"")</f>
        <v/>
      </c>
      <c r="G5" s="252" t="str">
        <f>IFERROR(VLOOKUP($A5,②男入力!$B$10:$AU$33,11),"")</f>
        <v/>
      </c>
      <c r="H5" s="253" t="str">
        <f>IFERROR(VLOOKUP($A5,②男入力!$B$10:$AU$33,15),"")</f>
        <v/>
      </c>
      <c r="I5" s="254" t="str">
        <f>IF($E5="","",$Z$4)</f>
        <v/>
      </c>
      <c r="J5" s="255" t="str">
        <f>IF($E5="","",$AA$4)</f>
        <v/>
      </c>
      <c r="K5" s="252" t="str">
        <f>IF($E5="","",$AB$4)</f>
        <v/>
      </c>
      <c r="L5" s="253" t="str">
        <f>IF($E5="","",$AC$4)</f>
        <v/>
      </c>
      <c r="M5" s="256" t="str">
        <f>IFERROR(VLOOKUP($A5,②男入力!$B$10:$AU$33,19),"")</f>
        <v/>
      </c>
      <c r="N5" s="256" t="str">
        <f>IFERROR(VLOOKUP($A5,②男入力!$B$10:$AU$33,21),"")</f>
        <v/>
      </c>
      <c r="O5" s="257" t="str">
        <f>IFERROR(VLOOKUP($A5,②男入力!$B$10:$AU$33,23),"")</f>
        <v/>
      </c>
      <c r="P5" s="258" t="str">
        <f>IFERROR(VLOOKUP($A5,②男入力!$B$10:$AU$33,34),"")</f>
        <v/>
      </c>
      <c r="Q5" s="259" t="str">
        <f>IFERROR(VLOOKUP($A5,②男入力!$B$10:$AU$33,37),"")</f>
        <v/>
      </c>
      <c r="R5" s="260" t="str">
        <f>IF($E5="","",$AD$4)</f>
        <v/>
      </c>
      <c r="S5" s="261" t="str">
        <f>IF($E5="","",$AE$4)</f>
        <v/>
      </c>
      <c r="T5" s="262" t="str">
        <f>IF($E5="","",$AF$4)</f>
        <v/>
      </c>
      <c r="U5" s="262" t="str">
        <f>IF($E5="","",$AG$4)</f>
        <v/>
      </c>
      <c r="V5" s="262" t="str">
        <f>IF($E5="","",$AH$4)</f>
        <v/>
      </c>
      <c r="W5" s="262" t="str">
        <f>IF($E5="","",$AI$4)</f>
        <v/>
      </c>
      <c r="X5" s="263" t="str">
        <f>IFERROR(VLOOKUP($A5,②男入力!$B$10:$AU$33,29),"")</f>
        <v/>
      </c>
    </row>
    <row r="6" spans="1:64" s="10" customFormat="1" ht="30" customHeight="1" thickBot="1">
      <c r="A6" s="77">
        <f>⑤男選択!AD11</f>
        <v>0</v>
      </c>
      <c r="B6" s="30">
        <v>2</v>
      </c>
      <c r="C6" s="220" t="str">
        <f>IFERROR(VLOOKUP($A6,②男入力!$B$10:$AU$33,40),"")</f>
        <v/>
      </c>
      <c r="D6" s="181">
        <f>⑤男選択!AE11</f>
        <v>0</v>
      </c>
      <c r="E6" s="252" t="str">
        <f>IFERROR(VLOOKUP($A6,②男入力!$B$10:$AU$33,3),"")</f>
        <v/>
      </c>
      <c r="F6" s="253" t="str">
        <f>IFERROR(VLOOKUP($A6,②男入力!$B$10:$AU$33,7),"")</f>
        <v/>
      </c>
      <c r="G6" s="252" t="str">
        <f>IFERROR(VLOOKUP($A6,②男入力!$B$10:$AU$33,11),"")</f>
        <v/>
      </c>
      <c r="H6" s="253" t="str">
        <f>IFERROR(VLOOKUP($A6,②男入力!$B$10:$AU$33,15),"")</f>
        <v/>
      </c>
      <c r="I6" s="254" t="str">
        <f t="shared" ref="I6:I12" si="0">IF($E6="","",$Z$4)</f>
        <v/>
      </c>
      <c r="J6" s="255" t="str">
        <f t="shared" ref="J6:J12" si="1">IF($E6="","",$AA$4)</f>
        <v/>
      </c>
      <c r="K6" s="252" t="str">
        <f t="shared" ref="K6:K12" si="2">IF($E6="","",$AB$4)</f>
        <v/>
      </c>
      <c r="L6" s="253" t="str">
        <f t="shared" ref="L6:L12" si="3">IF($E6="","",$AC$4)</f>
        <v/>
      </c>
      <c r="M6" s="256" t="str">
        <f>IFERROR(VLOOKUP($A6,②男入力!$B$10:$AU$33,19),"")</f>
        <v/>
      </c>
      <c r="N6" s="256" t="str">
        <f>IFERROR(VLOOKUP($A6,②男入力!$B$10:$AU$33,21),"")</f>
        <v/>
      </c>
      <c r="O6" s="257" t="str">
        <f>IFERROR(VLOOKUP($A6,②男入力!$B$10:$AU$33,23),"")</f>
        <v/>
      </c>
      <c r="P6" s="258" t="str">
        <f>IFERROR(VLOOKUP($A6,②男入力!$B$10:$AU$33,34),"")</f>
        <v/>
      </c>
      <c r="Q6" s="259" t="str">
        <f>IFERROR(VLOOKUP($A6,②男入力!$B$10:$AU$33,37),"")</f>
        <v/>
      </c>
      <c r="R6" s="260" t="str">
        <f t="shared" ref="R6:R12" si="4">IF($E6="","",$AD$4)</f>
        <v/>
      </c>
      <c r="S6" s="261" t="str">
        <f t="shared" ref="S6:S12" si="5">IF($E6="","",$AE$4)</f>
        <v/>
      </c>
      <c r="T6" s="262" t="str">
        <f t="shared" ref="T6:T12" si="6">IF($E6="","",$AF$4)</f>
        <v/>
      </c>
      <c r="U6" s="262" t="str">
        <f t="shared" ref="U6:U12" si="7">IF($E6="","",$AG$4)</f>
        <v/>
      </c>
      <c r="V6" s="262" t="str">
        <f t="shared" ref="V6:V12" si="8">IF($E6="","",$AH$4)</f>
        <v/>
      </c>
      <c r="W6" s="262" t="str">
        <f t="shared" ref="W6:W12" si="9">IF($E6="","",$AI$4)</f>
        <v/>
      </c>
      <c r="X6" s="263" t="str">
        <f>IFERROR(VLOOKUP($A6,②男入力!$B$10:$AU$33,29),"")</f>
        <v/>
      </c>
    </row>
    <row r="7" spans="1:64" s="10" customFormat="1" ht="30" customHeight="1" thickBot="1">
      <c r="A7" s="77">
        <f>⑤男選択!AD12</f>
        <v>0</v>
      </c>
      <c r="B7" s="30">
        <v>3</v>
      </c>
      <c r="C7" s="220" t="str">
        <f>IFERROR(VLOOKUP($A7,②男入力!$B$10:$AU$33,40),"")</f>
        <v/>
      </c>
      <c r="D7" s="181">
        <f>⑤男選択!AE12</f>
        <v>0</v>
      </c>
      <c r="E7" s="252" t="str">
        <f>IFERROR(VLOOKUP($A7,②男入力!$B$10:$AU$33,3),"")</f>
        <v/>
      </c>
      <c r="F7" s="253" t="str">
        <f>IFERROR(VLOOKUP($A7,②男入力!$B$10:$AU$33,7),"")</f>
        <v/>
      </c>
      <c r="G7" s="252" t="str">
        <f>IFERROR(VLOOKUP($A7,②男入力!$B$10:$AU$33,11),"")</f>
        <v/>
      </c>
      <c r="H7" s="253" t="str">
        <f>IFERROR(VLOOKUP($A7,②男入力!$B$10:$AU$33,15),"")</f>
        <v/>
      </c>
      <c r="I7" s="254" t="str">
        <f t="shared" si="0"/>
        <v/>
      </c>
      <c r="J7" s="255" t="str">
        <f t="shared" si="1"/>
        <v/>
      </c>
      <c r="K7" s="252" t="str">
        <f t="shared" si="2"/>
        <v/>
      </c>
      <c r="L7" s="253" t="str">
        <f t="shared" si="3"/>
        <v/>
      </c>
      <c r="M7" s="256" t="str">
        <f>IFERROR(VLOOKUP($A7,②男入力!$B$10:$AU$33,19),"")</f>
        <v/>
      </c>
      <c r="N7" s="256" t="str">
        <f>IFERROR(VLOOKUP($A7,②男入力!$B$10:$AU$33,21),"")</f>
        <v/>
      </c>
      <c r="O7" s="257" t="str">
        <f>IFERROR(VLOOKUP($A7,②男入力!$B$10:$AU$33,23),"")</f>
        <v/>
      </c>
      <c r="P7" s="258" t="str">
        <f>IFERROR(VLOOKUP($A7,②男入力!$B$10:$AU$33,34),"")</f>
        <v/>
      </c>
      <c r="Q7" s="259" t="str">
        <f>IFERROR(VLOOKUP($A7,②男入力!$B$10:$AU$33,37),"")</f>
        <v/>
      </c>
      <c r="R7" s="260" t="str">
        <f t="shared" si="4"/>
        <v/>
      </c>
      <c r="S7" s="261" t="str">
        <f t="shared" si="5"/>
        <v/>
      </c>
      <c r="T7" s="262" t="str">
        <f t="shared" si="6"/>
        <v/>
      </c>
      <c r="U7" s="262" t="str">
        <f t="shared" si="7"/>
        <v/>
      </c>
      <c r="V7" s="262" t="str">
        <f t="shared" si="8"/>
        <v/>
      </c>
      <c r="W7" s="262" t="str">
        <f t="shared" si="9"/>
        <v/>
      </c>
      <c r="X7" s="263" t="str">
        <f>IFERROR(VLOOKUP($A7,②男入力!$B$10:$AU$33,29),"")</f>
        <v/>
      </c>
    </row>
    <row r="8" spans="1:64" s="10" customFormat="1" ht="30" customHeight="1" thickBot="1">
      <c r="A8" s="77">
        <f>⑤男選択!AD13</f>
        <v>0</v>
      </c>
      <c r="B8" s="30">
        <v>4</v>
      </c>
      <c r="C8" s="220" t="str">
        <f>IFERROR(VLOOKUP($A8,②男入力!$B$10:$AU$33,40),"")</f>
        <v/>
      </c>
      <c r="D8" s="181">
        <f>⑤男選択!AE13</f>
        <v>0</v>
      </c>
      <c r="E8" s="252" t="str">
        <f>IFERROR(VLOOKUP($A8,②男入力!$B$10:$AU$33,3),"")</f>
        <v/>
      </c>
      <c r="F8" s="253" t="str">
        <f>IFERROR(VLOOKUP($A8,②男入力!$B$10:$AU$33,7),"")</f>
        <v/>
      </c>
      <c r="G8" s="252" t="str">
        <f>IFERROR(VLOOKUP($A8,②男入力!$B$10:$AU$33,11),"")</f>
        <v/>
      </c>
      <c r="H8" s="253" t="str">
        <f>IFERROR(VLOOKUP($A8,②男入力!$B$10:$AU$33,15),"")</f>
        <v/>
      </c>
      <c r="I8" s="254" t="str">
        <f t="shared" si="0"/>
        <v/>
      </c>
      <c r="J8" s="255" t="str">
        <f t="shared" si="1"/>
        <v/>
      </c>
      <c r="K8" s="252" t="str">
        <f t="shared" si="2"/>
        <v/>
      </c>
      <c r="L8" s="253" t="str">
        <f t="shared" si="3"/>
        <v/>
      </c>
      <c r="M8" s="256" t="str">
        <f>IFERROR(VLOOKUP($A8,②男入力!$B$10:$AU$33,19),"")</f>
        <v/>
      </c>
      <c r="N8" s="256" t="str">
        <f>IFERROR(VLOOKUP($A8,②男入力!$B$10:$AU$33,21),"")</f>
        <v/>
      </c>
      <c r="O8" s="257" t="str">
        <f>IFERROR(VLOOKUP($A8,②男入力!$B$10:$AU$33,23),"")</f>
        <v/>
      </c>
      <c r="P8" s="258" t="str">
        <f>IFERROR(VLOOKUP($A8,②男入力!$B$10:$AU$33,34),"")</f>
        <v/>
      </c>
      <c r="Q8" s="259" t="str">
        <f>IFERROR(VLOOKUP($A8,②男入力!$B$10:$AU$33,37),"")</f>
        <v/>
      </c>
      <c r="R8" s="260" t="str">
        <f t="shared" si="4"/>
        <v/>
      </c>
      <c r="S8" s="261" t="str">
        <f t="shared" si="5"/>
        <v/>
      </c>
      <c r="T8" s="262" t="str">
        <f t="shared" si="6"/>
        <v/>
      </c>
      <c r="U8" s="262" t="str">
        <f t="shared" si="7"/>
        <v/>
      </c>
      <c r="V8" s="262" t="str">
        <f t="shared" si="8"/>
        <v/>
      </c>
      <c r="W8" s="262" t="str">
        <f t="shared" si="9"/>
        <v/>
      </c>
      <c r="X8" s="263" t="str">
        <f>IFERROR(VLOOKUP($A8,②男入力!$B$10:$AU$33,29),"")</f>
        <v/>
      </c>
    </row>
    <row r="9" spans="1:64" s="10" customFormat="1" ht="30" customHeight="1" thickBot="1">
      <c r="A9" s="77">
        <f>⑤男選択!AD14</f>
        <v>0</v>
      </c>
      <c r="B9" s="30">
        <v>5</v>
      </c>
      <c r="C9" s="220" t="str">
        <f>IFERROR(VLOOKUP($A9,②男入力!$B$10:$AU$33,40),"")</f>
        <v/>
      </c>
      <c r="D9" s="181">
        <f>⑤男選択!AE14</f>
        <v>0</v>
      </c>
      <c r="E9" s="252" t="str">
        <f>IFERROR(VLOOKUP($A9,②男入力!$B$10:$AU$33,3),"")</f>
        <v/>
      </c>
      <c r="F9" s="253" t="str">
        <f>IFERROR(VLOOKUP($A9,②男入力!$B$10:$AU$33,7),"")</f>
        <v/>
      </c>
      <c r="G9" s="252" t="str">
        <f>IFERROR(VLOOKUP($A9,②男入力!$B$10:$AU$33,11),"")</f>
        <v/>
      </c>
      <c r="H9" s="253" t="str">
        <f>IFERROR(VLOOKUP($A9,②男入力!$B$10:$AU$33,15),"")</f>
        <v/>
      </c>
      <c r="I9" s="254" t="str">
        <f t="shared" si="0"/>
        <v/>
      </c>
      <c r="J9" s="255" t="str">
        <f t="shared" si="1"/>
        <v/>
      </c>
      <c r="K9" s="252" t="str">
        <f t="shared" si="2"/>
        <v/>
      </c>
      <c r="L9" s="253" t="str">
        <f t="shared" si="3"/>
        <v/>
      </c>
      <c r="M9" s="256" t="str">
        <f>IFERROR(VLOOKUP($A9,②男入力!$B$10:$AU$33,19),"")</f>
        <v/>
      </c>
      <c r="N9" s="256" t="str">
        <f>IFERROR(VLOOKUP($A9,②男入力!$B$10:$AU$33,21),"")</f>
        <v/>
      </c>
      <c r="O9" s="257" t="str">
        <f>IFERROR(VLOOKUP($A9,②男入力!$B$10:$AU$33,23),"")</f>
        <v/>
      </c>
      <c r="P9" s="258" t="str">
        <f>IFERROR(VLOOKUP($A9,②男入力!$B$10:$AU$33,34),"")</f>
        <v/>
      </c>
      <c r="Q9" s="259" t="str">
        <f>IFERROR(VLOOKUP($A9,②男入力!$B$10:$AU$33,37),"")</f>
        <v/>
      </c>
      <c r="R9" s="260" t="str">
        <f t="shared" si="4"/>
        <v/>
      </c>
      <c r="S9" s="261" t="str">
        <f t="shared" si="5"/>
        <v/>
      </c>
      <c r="T9" s="262" t="str">
        <f t="shared" si="6"/>
        <v/>
      </c>
      <c r="U9" s="262" t="str">
        <f t="shared" si="7"/>
        <v/>
      </c>
      <c r="V9" s="262" t="str">
        <f t="shared" si="8"/>
        <v/>
      </c>
      <c r="W9" s="262" t="str">
        <f t="shared" si="9"/>
        <v/>
      </c>
      <c r="X9" s="263" t="str">
        <f>IFERROR(VLOOKUP($A9,②男入力!$B$10:$AU$33,29),"")</f>
        <v/>
      </c>
    </row>
    <row r="10" spans="1:64" s="10" customFormat="1" ht="30" customHeight="1" thickBot="1">
      <c r="A10" s="77">
        <f>⑤男選択!AD15</f>
        <v>0</v>
      </c>
      <c r="B10" s="30">
        <v>6</v>
      </c>
      <c r="C10" s="220" t="str">
        <f>IFERROR(VLOOKUP($A10,②男入力!$B$10:$AU$33,40),"")</f>
        <v/>
      </c>
      <c r="D10" s="181">
        <f>⑤男選択!AE15</f>
        <v>0</v>
      </c>
      <c r="E10" s="252" t="str">
        <f>IFERROR(VLOOKUP($A10,②男入力!$B$10:$AU$33,3),"")</f>
        <v/>
      </c>
      <c r="F10" s="253" t="str">
        <f>IFERROR(VLOOKUP($A10,②男入力!$B$10:$AU$33,7),"")</f>
        <v/>
      </c>
      <c r="G10" s="252" t="str">
        <f>IFERROR(VLOOKUP($A10,②男入力!$B$10:$AU$33,11),"")</f>
        <v/>
      </c>
      <c r="H10" s="253" t="str">
        <f>IFERROR(VLOOKUP($A10,②男入力!$B$10:$AU$33,15),"")</f>
        <v/>
      </c>
      <c r="I10" s="254" t="str">
        <f t="shared" si="0"/>
        <v/>
      </c>
      <c r="J10" s="255" t="str">
        <f t="shared" si="1"/>
        <v/>
      </c>
      <c r="K10" s="252" t="str">
        <f t="shared" si="2"/>
        <v/>
      </c>
      <c r="L10" s="253" t="str">
        <f t="shared" si="3"/>
        <v/>
      </c>
      <c r="M10" s="256" t="str">
        <f>IFERROR(VLOOKUP($A10,②男入力!$B$10:$AU$33,19),"")</f>
        <v/>
      </c>
      <c r="N10" s="256" t="str">
        <f>IFERROR(VLOOKUP($A10,②男入力!$B$10:$AU$33,21),"")</f>
        <v/>
      </c>
      <c r="O10" s="257" t="str">
        <f>IFERROR(VLOOKUP($A10,②男入力!$B$10:$AU$33,23),"")</f>
        <v/>
      </c>
      <c r="P10" s="258" t="str">
        <f>IFERROR(VLOOKUP($A10,②男入力!$B$10:$AU$33,34),"")</f>
        <v/>
      </c>
      <c r="Q10" s="259" t="str">
        <f>IFERROR(VLOOKUP($A10,②男入力!$B$10:$AU$33,37),"")</f>
        <v/>
      </c>
      <c r="R10" s="260" t="str">
        <f t="shared" si="4"/>
        <v/>
      </c>
      <c r="S10" s="261" t="str">
        <f t="shared" si="5"/>
        <v/>
      </c>
      <c r="T10" s="262" t="str">
        <f t="shared" si="6"/>
        <v/>
      </c>
      <c r="U10" s="262" t="str">
        <f t="shared" si="7"/>
        <v/>
      </c>
      <c r="V10" s="262" t="str">
        <f t="shared" si="8"/>
        <v/>
      </c>
      <c r="W10" s="262" t="str">
        <f t="shared" si="9"/>
        <v/>
      </c>
      <c r="X10" s="263" t="str">
        <f>IFERROR(VLOOKUP($A10,②男入力!$B$10:$AU$33,29),"")</f>
        <v/>
      </c>
    </row>
    <row r="11" spans="1:64" s="10" customFormat="1" ht="30" customHeight="1" thickBot="1">
      <c r="A11" s="77">
        <f>⑤男選択!AD16</f>
        <v>0</v>
      </c>
      <c r="B11" s="30">
        <v>7</v>
      </c>
      <c r="C11" s="220" t="str">
        <f>IFERROR(VLOOKUP($A11,②男入力!$B$10:$AU$33,40),"")</f>
        <v/>
      </c>
      <c r="D11" s="181">
        <f>⑤男選択!AE16</f>
        <v>0</v>
      </c>
      <c r="E11" s="252" t="str">
        <f>IFERROR(VLOOKUP($A11,②男入力!$B$10:$AU$33,3),"")</f>
        <v/>
      </c>
      <c r="F11" s="253" t="str">
        <f>IFERROR(VLOOKUP($A11,②男入力!$B$10:$AU$33,7),"")</f>
        <v/>
      </c>
      <c r="G11" s="252" t="str">
        <f>IFERROR(VLOOKUP($A11,②男入力!$B$10:$AU$33,11),"")</f>
        <v/>
      </c>
      <c r="H11" s="253" t="str">
        <f>IFERROR(VLOOKUP($A11,②男入力!$B$10:$AU$33,15),"")</f>
        <v/>
      </c>
      <c r="I11" s="254" t="str">
        <f t="shared" si="0"/>
        <v/>
      </c>
      <c r="J11" s="255" t="str">
        <f t="shared" si="1"/>
        <v/>
      </c>
      <c r="K11" s="252" t="str">
        <f t="shared" si="2"/>
        <v/>
      </c>
      <c r="L11" s="253" t="str">
        <f t="shared" si="3"/>
        <v/>
      </c>
      <c r="M11" s="256" t="str">
        <f>IFERROR(VLOOKUP($A11,②男入力!$B$10:$AU$33,19),"")</f>
        <v/>
      </c>
      <c r="N11" s="256" t="str">
        <f>IFERROR(VLOOKUP($A11,②男入力!$B$10:$AU$33,21),"")</f>
        <v/>
      </c>
      <c r="O11" s="257" t="str">
        <f>IFERROR(VLOOKUP($A11,②男入力!$B$10:$AU$33,23),"")</f>
        <v/>
      </c>
      <c r="P11" s="258" t="str">
        <f>IFERROR(VLOOKUP($A11,②男入力!$B$10:$AU$33,34),"")</f>
        <v/>
      </c>
      <c r="Q11" s="259" t="str">
        <f>IFERROR(VLOOKUP($A11,②男入力!$B$10:$AU$33,37),"")</f>
        <v/>
      </c>
      <c r="R11" s="260" t="str">
        <f t="shared" si="4"/>
        <v/>
      </c>
      <c r="S11" s="261" t="str">
        <f t="shared" si="5"/>
        <v/>
      </c>
      <c r="T11" s="262" t="str">
        <f t="shared" si="6"/>
        <v/>
      </c>
      <c r="U11" s="262" t="str">
        <f t="shared" si="7"/>
        <v/>
      </c>
      <c r="V11" s="262" t="str">
        <f t="shared" si="8"/>
        <v/>
      </c>
      <c r="W11" s="262" t="str">
        <f t="shared" si="9"/>
        <v/>
      </c>
      <c r="X11" s="263" t="str">
        <f>IFERROR(VLOOKUP($A11,②男入力!$B$10:$AU$33,29),"")</f>
        <v/>
      </c>
    </row>
    <row r="12" spans="1:64" s="10" customFormat="1" ht="30" customHeight="1" thickBot="1">
      <c r="A12" s="77">
        <f>⑤男選択!AD17</f>
        <v>0</v>
      </c>
      <c r="B12" s="30">
        <v>8</v>
      </c>
      <c r="C12" s="220" t="str">
        <f>IFERROR(VLOOKUP($A12,②男入力!$B$10:$AU$33,40),"")</f>
        <v/>
      </c>
      <c r="D12" s="181">
        <f>⑤男選択!AE17</f>
        <v>0</v>
      </c>
      <c r="E12" s="252" t="str">
        <f>IFERROR(VLOOKUP($A12,②男入力!$B$10:$AU$33,3),"")</f>
        <v/>
      </c>
      <c r="F12" s="253" t="str">
        <f>IFERROR(VLOOKUP($A12,②男入力!$B$10:$AU$33,7),"")</f>
        <v/>
      </c>
      <c r="G12" s="252" t="str">
        <f>IFERROR(VLOOKUP($A12,②男入力!$B$10:$AU$33,11),"")</f>
        <v/>
      </c>
      <c r="H12" s="253" t="str">
        <f>IFERROR(VLOOKUP($A12,②男入力!$B$10:$AU$33,15),"")</f>
        <v/>
      </c>
      <c r="I12" s="254" t="str">
        <f t="shared" si="0"/>
        <v/>
      </c>
      <c r="J12" s="255" t="str">
        <f t="shared" si="1"/>
        <v/>
      </c>
      <c r="K12" s="252" t="str">
        <f t="shared" si="2"/>
        <v/>
      </c>
      <c r="L12" s="253" t="str">
        <f t="shared" si="3"/>
        <v/>
      </c>
      <c r="M12" s="256" t="str">
        <f>IFERROR(VLOOKUP($A12,②男入力!$B$10:$AU$33,19),"")</f>
        <v/>
      </c>
      <c r="N12" s="256" t="str">
        <f>IFERROR(VLOOKUP($A12,②男入力!$B$10:$AU$33,21),"")</f>
        <v/>
      </c>
      <c r="O12" s="257" t="str">
        <f>IFERROR(VLOOKUP($A12,②男入力!$B$10:$AU$33,23),"")</f>
        <v/>
      </c>
      <c r="P12" s="258" t="str">
        <f>IFERROR(VLOOKUP($A12,②男入力!$B$10:$AU$33,34),"")</f>
        <v/>
      </c>
      <c r="Q12" s="259" t="str">
        <f>IFERROR(VLOOKUP($A12,②男入力!$B$10:$AU$33,37),"")</f>
        <v/>
      </c>
      <c r="R12" s="260" t="str">
        <f t="shared" si="4"/>
        <v/>
      </c>
      <c r="S12" s="261" t="str">
        <f t="shared" si="5"/>
        <v/>
      </c>
      <c r="T12" s="262" t="str">
        <f t="shared" si="6"/>
        <v/>
      </c>
      <c r="U12" s="262" t="str">
        <f t="shared" si="7"/>
        <v/>
      </c>
      <c r="V12" s="262" t="str">
        <f t="shared" si="8"/>
        <v/>
      </c>
      <c r="W12" s="262" t="str">
        <f t="shared" si="9"/>
        <v/>
      </c>
      <c r="X12" s="263" t="str">
        <f>IFERROR(VLOOKUP($A12,②男入力!$B$10:$AU$33,29),"")</f>
        <v/>
      </c>
    </row>
    <row r="13" spans="1:64" s="10" customFormat="1" ht="30" hidden="1" customHeight="1" thickBot="1">
      <c r="A13" s="77">
        <f>⑤男選択!AD18</f>
        <v>0</v>
      </c>
      <c r="B13" s="30">
        <v>9</v>
      </c>
      <c r="C13" s="220" t="str">
        <f>IFERROR(VLOOKUP($A13,②男入力!$B$10:$AU$33,40),"")</f>
        <v/>
      </c>
      <c r="D13" s="181">
        <f>⑤男選択!AE18</f>
        <v>0</v>
      </c>
      <c r="E13" s="78" t="str">
        <f>IFERROR(VLOOKUP($A13,②男入力!$B$10:$AU$33,3),"")</f>
        <v/>
      </c>
      <c r="F13" s="79" t="str">
        <f>IFERROR(VLOOKUP($A13,②男入力!$B$10:$AU$33,7),"")</f>
        <v/>
      </c>
      <c r="G13" s="78" t="str">
        <f>IFERROR(VLOOKUP($A13,②男入力!$B$10:$AU$33,11),"")</f>
        <v/>
      </c>
      <c r="H13" s="79" t="str">
        <f>IFERROR(VLOOKUP($A13,②男入力!$B$10:$AU$33,15),"")</f>
        <v/>
      </c>
      <c r="I13" s="118" t="str">
        <f>IF($E13="","",#REF!)</f>
        <v/>
      </c>
      <c r="J13" s="121" t="str">
        <f>IF($E13="","",#REF!)</f>
        <v/>
      </c>
      <c r="K13" s="78" t="str">
        <f>IF($E13="","",#REF!)</f>
        <v/>
      </c>
      <c r="L13" s="79" t="str">
        <f>IF($E13="","",#REF!)</f>
        <v/>
      </c>
      <c r="M13" s="80" t="str">
        <f>IFERROR(VLOOKUP($A13,②男入力!$B$10:$AU$33,19),"")</f>
        <v/>
      </c>
      <c r="N13" s="80" t="str">
        <f>IFERROR(VLOOKUP($A13,②男入力!$B$10:$AU$33,21),"")</f>
        <v/>
      </c>
      <c r="O13" s="81" t="str">
        <f>IFERROR(VLOOKUP($A13,②男入力!$B$10:$AU$33,23),"")</f>
        <v/>
      </c>
      <c r="P13" s="82" t="str">
        <f>IFERROR(VLOOKUP($A13,②男入力!$B$10:$AU$33,34),"")</f>
        <v/>
      </c>
      <c r="Q13" s="83" t="str">
        <f>IFERROR(VLOOKUP($A13,②男入力!$B$10:$AU$33,37),"")</f>
        <v/>
      </c>
      <c r="R13" s="84" t="str">
        <f>IF($E13="","",#REF!)</f>
        <v/>
      </c>
      <c r="S13" s="85" t="str">
        <f>IF($E13="","",#REF!)</f>
        <v/>
      </c>
      <c r="T13" s="208" t="str">
        <f>IF($E13="","",#REF!)</f>
        <v/>
      </c>
      <c r="U13" s="208" t="str">
        <f>IF($E13="","",#REF!)</f>
        <v/>
      </c>
      <c r="V13" s="208" t="str">
        <f>IF($E13="","",#REF!)</f>
        <v/>
      </c>
      <c r="W13" s="208" t="str">
        <f>IF($E13="","",#REF!)</f>
        <v/>
      </c>
      <c r="X13" s="209" t="str">
        <f>IFERROR(VLOOKUP($A13,②男入力!$B$10:$AU$33,29),"")</f>
        <v/>
      </c>
    </row>
    <row r="14" spans="1:64" s="10" customFormat="1" ht="30" hidden="1" customHeight="1" thickBot="1">
      <c r="A14" s="77">
        <f>⑤男選択!AD19</f>
        <v>0</v>
      </c>
      <c r="B14" s="30">
        <v>10</v>
      </c>
      <c r="C14" s="220" t="str">
        <f>IFERROR(VLOOKUP($A14,②男入力!$B$10:$AU$33,40),"")</f>
        <v/>
      </c>
      <c r="D14" s="181">
        <f>⑤男選択!AE19</f>
        <v>0</v>
      </c>
      <c r="E14" s="78" t="str">
        <f>IFERROR(VLOOKUP($A14,②男入力!$B$10:$AU$33,3),"")</f>
        <v/>
      </c>
      <c r="F14" s="79" t="str">
        <f>IFERROR(VLOOKUP($A14,②男入力!$B$10:$AU$33,7),"")</f>
        <v/>
      </c>
      <c r="G14" s="78" t="str">
        <f>IFERROR(VLOOKUP($A14,②男入力!$B$10:$AU$33,11),"")</f>
        <v/>
      </c>
      <c r="H14" s="79" t="str">
        <f>IFERROR(VLOOKUP($A14,②男入力!$B$10:$AU$33,15),"")</f>
        <v/>
      </c>
      <c r="I14" s="118" t="str">
        <f>IF($E14="","",#REF!)</f>
        <v/>
      </c>
      <c r="J14" s="121" t="str">
        <f>IF($E14="","",#REF!)</f>
        <v/>
      </c>
      <c r="K14" s="78" t="str">
        <f>IF($E14="","",#REF!)</f>
        <v/>
      </c>
      <c r="L14" s="79" t="str">
        <f>IF($E14="","",#REF!)</f>
        <v/>
      </c>
      <c r="M14" s="80" t="str">
        <f>IFERROR(VLOOKUP($A14,②男入力!$B$10:$AU$33,19),"")</f>
        <v/>
      </c>
      <c r="N14" s="80" t="str">
        <f>IFERROR(VLOOKUP($A14,②男入力!$B$10:$AU$33,21),"")</f>
        <v/>
      </c>
      <c r="O14" s="81" t="str">
        <f>IFERROR(VLOOKUP($A14,②男入力!$B$10:$AU$33,23),"")</f>
        <v/>
      </c>
      <c r="P14" s="82" t="str">
        <f>IFERROR(VLOOKUP($A14,②男入力!$B$10:$AU$33,34),"")</f>
        <v/>
      </c>
      <c r="Q14" s="83" t="str">
        <f>IFERROR(VLOOKUP($A14,②男入力!$B$10:$AU$33,37),"")</f>
        <v/>
      </c>
      <c r="R14" s="84" t="str">
        <f>IF($E14="","",#REF!)</f>
        <v/>
      </c>
      <c r="S14" s="85" t="str">
        <f>IF($E14="","",#REF!)</f>
        <v/>
      </c>
      <c r="T14" s="208" t="str">
        <f>IF($E14="","",#REF!)</f>
        <v/>
      </c>
      <c r="U14" s="208" t="str">
        <f>IF($E14="","",#REF!)</f>
        <v/>
      </c>
      <c r="V14" s="208" t="str">
        <f>IF($E14="","",#REF!)</f>
        <v/>
      </c>
      <c r="W14" s="208" t="str">
        <f>IF($E14="","",#REF!)</f>
        <v/>
      </c>
      <c r="X14" s="209" t="str">
        <f>IFERROR(VLOOKUP($A14,②男入力!$B$10:$AU$33,29),"")</f>
        <v/>
      </c>
    </row>
    <row r="15" spans="1:64" s="10" customFormat="1" ht="30" hidden="1" customHeight="1" thickBot="1">
      <c r="A15" s="77">
        <f>⑤男選択!AD20</f>
        <v>0</v>
      </c>
      <c r="B15" s="30">
        <v>11</v>
      </c>
      <c r="C15" s="220" t="str">
        <f>IFERROR(VLOOKUP($A15,②男入力!$B$10:$AU$33,40),"")</f>
        <v/>
      </c>
      <c r="D15" s="181">
        <f>⑤男選択!AE20</f>
        <v>0</v>
      </c>
      <c r="E15" s="78" t="str">
        <f>IFERROR(VLOOKUP($A15,②男入力!$B$10:$AU$33,3),"")</f>
        <v/>
      </c>
      <c r="F15" s="79" t="str">
        <f>IFERROR(VLOOKUP($A15,②男入力!$B$10:$AU$33,7),"")</f>
        <v/>
      </c>
      <c r="G15" s="78" t="str">
        <f>IFERROR(VLOOKUP($A15,②男入力!$B$10:$AU$33,11),"")</f>
        <v/>
      </c>
      <c r="H15" s="79" t="str">
        <f>IFERROR(VLOOKUP($A15,②男入力!$B$10:$AU$33,15),"")</f>
        <v/>
      </c>
      <c r="I15" s="118" t="str">
        <f>IF($E15="","",#REF!)</f>
        <v/>
      </c>
      <c r="J15" s="121" t="str">
        <f>IF($E15="","",#REF!)</f>
        <v/>
      </c>
      <c r="K15" s="78" t="str">
        <f>IF($E15="","",#REF!)</f>
        <v/>
      </c>
      <c r="L15" s="79" t="str">
        <f>IF($E15="","",#REF!)</f>
        <v/>
      </c>
      <c r="M15" s="80" t="str">
        <f>IFERROR(VLOOKUP($A15,②男入力!$B$10:$AU$33,19),"")</f>
        <v/>
      </c>
      <c r="N15" s="80" t="str">
        <f>IFERROR(VLOOKUP($A15,②男入力!$B$10:$AU$33,21),"")</f>
        <v/>
      </c>
      <c r="O15" s="81" t="str">
        <f>IFERROR(VLOOKUP($A15,②男入力!$B$10:$AU$33,23),"")</f>
        <v/>
      </c>
      <c r="P15" s="82" t="str">
        <f>IFERROR(VLOOKUP($A15,②男入力!$B$10:$AU$33,34),"")</f>
        <v/>
      </c>
      <c r="Q15" s="83" t="str">
        <f>IFERROR(VLOOKUP($A15,②男入力!$B$10:$AU$33,37),"")</f>
        <v/>
      </c>
      <c r="R15" s="84" t="str">
        <f>IF($E15="","",#REF!)</f>
        <v/>
      </c>
      <c r="S15" s="85" t="str">
        <f>IF($E15="","",#REF!)</f>
        <v/>
      </c>
      <c r="T15" s="208" t="str">
        <f>IF($E15="","",#REF!)</f>
        <v/>
      </c>
      <c r="U15" s="208" t="str">
        <f>IF($E15="","",#REF!)</f>
        <v/>
      </c>
      <c r="V15" s="208" t="str">
        <f>IF($E15="","",#REF!)</f>
        <v/>
      </c>
      <c r="W15" s="208" t="str">
        <f>IF($E15="","",#REF!)</f>
        <v/>
      </c>
      <c r="X15" s="209" t="str">
        <f>IFERROR(VLOOKUP($A15,②男入力!$B$10:$AU$33,29),"")</f>
        <v/>
      </c>
    </row>
    <row r="16" spans="1:64" s="10" customFormat="1" ht="30" hidden="1" customHeight="1" thickBot="1">
      <c r="A16" s="77">
        <f>⑤男選択!AD21</f>
        <v>0</v>
      </c>
      <c r="B16" s="30">
        <v>12</v>
      </c>
      <c r="C16" s="220" t="str">
        <f>IFERROR(VLOOKUP($A16,②男入力!$B$10:$AU$33,40),"")</f>
        <v/>
      </c>
      <c r="D16" s="181">
        <f>⑤男選択!AE21</f>
        <v>0</v>
      </c>
      <c r="E16" s="78" t="str">
        <f>IFERROR(VLOOKUP($A16,②男入力!$B$10:$AU$33,3),"")</f>
        <v/>
      </c>
      <c r="F16" s="79" t="str">
        <f>IFERROR(VLOOKUP($A16,②男入力!$B$10:$AU$33,7),"")</f>
        <v/>
      </c>
      <c r="G16" s="78" t="str">
        <f>IFERROR(VLOOKUP($A16,②男入力!$B$10:$AU$33,11),"")</f>
        <v/>
      </c>
      <c r="H16" s="79" t="str">
        <f>IFERROR(VLOOKUP($A16,②男入力!$B$10:$AU$33,15),"")</f>
        <v/>
      </c>
      <c r="I16" s="118" t="str">
        <f>IF($E16="","",#REF!)</f>
        <v/>
      </c>
      <c r="J16" s="121" t="str">
        <f>IF($E16="","",#REF!)</f>
        <v/>
      </c>
      <c r="K16" s="78" t="str">
        <f>IF($E16="","",#REF!)</f>
        <v/>
      </c>
      <c r="L16" s="79" t="str">
        <f>IF($E16="","",#REF!)</f>
        <v/>
      </c>
      <c r="M16" s="80" t="str">
        <f>IFERROR(VLOOKUP($A16,②男入力!$B$10:$AU$33,19),"")</f>
        <v/>
      </c>
      <c r="N16" s="80" t="str">
        <f>IFERROR(VLOOKUP($A16,②男入力!$B$10:$AU$33,21),"")</f>
        <v/>
      </c>
      <c r="O16" s="81" t="str">
        <f>IFERROR(VLOOKUP($A16,②男入力!$B$10:$AU$33,23),"")</f>
        <v/>
      </c>
      <c r="P16" s="82" t="str">
        <f>IFERROR(VLOOKUP($A16,②男入力!$B$10:$AU$33,34),"")</f>
        <v/>
      </c>
      <c r="Q16" s="83" t="str">
        <f>IFERROR(VLOOKUP($A16,②男入力!$B$10:$AU$33,37),"")</f>
        <v/>
      </c>
      <c r="R16" s="84" t="str">
        <f>IF($E16="","",#REF!)</f>
        <v/>
      </c>
      <c r="S16" s="85" t="str">
        <f>IF($E16="","",#REF!)</f>
        <v/>
      </c>
      <c r="T16" s="208" t="str">
        <f>IF($E16="","",#REF!)</f>
        <v/>
      </c>
      <c r="U16" s="208" t="str">
        <f>IF($E16="","",#REF!)</f>
        <v/>
      </c>
      <c r="V16" s="208" t="str">
        <f>IF($E16="","",#REF!)</f>
        <v/>
      </c>
      <c r="W16" s="208" t="str">
        <f>IF($E16="","",#REF!)</f>
        <v/>
      </c>
      <c r="X16" s="209" t="str">
        <f>IFERROR(VLOOKUP($A16,②男入力!$B$10:$AU$33,29),"")</f>
        <v/>
      </c>
    </row>
    <row r="17" spans="1:35" s="10" customFormat="1" ht="30" hidden="1" customHeight="1" thickBot="1">
      <c r="A17" s="77">
        <f>⑤男選択!AD22</f>
        <v>0</v>
      </c>
      <c r="B17" s="30">
        <v>13</v>
      </c>
      <c r="C17" s="220" t="str">
        <f>IFERROR(VLOOKUP($A17,②男入力!$B$10:$AU$33,40),"")</f>
        <v/>
      </c>
      <c r="D17" s="181">
        <f>⑤男選択!AE22</f>
        <v>0</v>
      </c>
      <c r="E17" s="78" t="str">
        <f>IFERROR(VLOOKUP($A17,②男入力!$B$10:$AU$33,3),"")</f>
        <v/>
      </c>
      <c r="F17" s="79" t="str">
        <f>IFERROR(VLOOKUP($A17,②男入力!$B$10:$AU$33,7),"")</f>
        <v/>
      </c>
      <c r="G17" s="78" t="str">
        <f>IFERROR(VLOOKUP($A17,②男入力!$B$10:$AU$33,11),"")</f>
        <v/>
      </c>
      <c r="H17" s="79" t="str">
        <f>IFERROR(VLOOKUP($A17,②男入力!$B$10:$AU$33,15),"")</f>
        <v/>
      </c>
      <c r="I17" s="118" t="str">
        <f>IF($E17="","",#REF!)</f>
        <v/>
      </c>
      <c r="J17" s="121" t="str">
        <f>IF($E17="","",#REF!)</f>
        <v/>
      </c>
      <c r="K17" s="78" t="str">
        <f>IF($E17="","",#REF!)</f>
        <v/>
      </c>
      <c r="L17" s="79" t="str">
        <f>IF($E17="","",#REF!)</f>
        <v/>
      </c>
      <c r="M17" s="80" t="str">
        <f>IFERROR(VLOOKUP($A17,②男入力!$B$10:$AU$33,19),"")</f>
        <v/>
      </c>
      <c r="N17" s="80" t="str">
        <f>IFERROR(VLOOKUP($A17,②男入力!$B$10:$AU$33,21),"")</f>
        <v/>
      </c>
      <c r="O17" s="81" t="str">
        <f>IFERROR(VLOOKUP($A17,②男入力!$B$10:$AU$33,23),"")</f>
        <v/>
      </c>
      <c r="P17" s="82" t="str">
        <f>IFERROR(VLOOKUP($A17,②男入力!$B$10:$AU$33,34),"")</f>
        <v/>
      </c>
      <c r="Q17" s="83" t="str">
        <f>IFERROR(VLOOKUP($A17,②男入力!$B$10:$AU$33,37),"")</f>
        <v/>
      </c>
      <c r="R17" s="84" t="str">
        <f>IF($E17="","",#REF!)</f>
        <v/>
      </c>
      <c r="S17" s="85" t="str">
        <f>IF($E17="","",#REF!)</f>
        <v/>
      </c>
      <c r="T17" s="208" t="str">
        <f>IF($E17="","",#REF!)</f>
        <v/>
      </c>
      <c r="U17" s="208" t="str">
        <f>IF($E17="","",#REF!)</f>
        <v/>
      </c>
      <c r="V17" s="208" t="str">
        <f>IF($E17="","",#REF!)</f>
        <v/>
      </c>
      <c r="W17" s="208" t="str">
        <f>IF($E17="","",#REF!)</f>
        <v/>
      </c>
      <c r="X17" s="209" t="str">
        <f>IFERROR(VLOOKUP($A17,②男入力!$B$10:$AU$33,29),"")</f>
        <v/>
      </c>
    </row>
    <row r="18" spans="1:35" s="10" customFormat="1" ht="30" hidden="1" customHeight="1" thickBot="1">
      <c r="A18" s="77">
        <f>⑤男選択!AD23</f>
        <v>0</v>
      </c>
      <c r="B18" s="30">
        <v>14</v>
      </c>
      <c r="C18" s="220" t="str">
        <f>IFERROR(VLOOKUP($A18,②男入力!$B$10:$AU$33,40),"")</f>
        <v/>
      </c>
      <c r="D18" s="181">
        <f>⑤男選択!AE23</f>
        <v>0</v>
      </c>
      <c r="E18" s="78" t="str">
        <f>IFERROR(VLOOKUP($A18,②男入力!$B$10:$AU$33,3),"")</f>
        <v/>
      </c>
      <c r="F18" s="79" t="str">
        <f>IFERROR(VLOOKUP($A18,②男入力!$B$10:$AU$33,7),"")</f>
        <v/>
      </c>
      <c r="G18" s="78" t="str">
        <f>IFERROR(VLOOKUP($A18,②男入力!$B$10:$AU$33,11),"")</f>
        <v/>
      </c>
      <c r="H18" s="79" t="str">
        <f>IFERROR(VLOOKUP($A18,②男入力!$B$10:$AU$33,15),"")</f>
        <v/>
      </c>
      <c r="I18" s="118" t="str">
        <f>IF($E18="","",#REF!)</f>
        <v/>
      </c>
      <c r="J18" s="121" t="str">
        <f>IF($E18="","",#REF!)</f>
        <v/>
      </c>
      <c r="K18" s="78" t="str">
        <f>IF($E18="","",#REF!)</f>
        <v/>
      </c>
      <c r="L18" s="79" t="str">
        <f>IF($E18="","",#REF!)</f>
        <v/>
      </c>
      <c r="M18" s="80" t="str">
        <f>IFERROR(VLOOKUP($A18,②男入力!$B$10:$AU$33,19),"")</f>
        <v/>
      </c>
      <c r="N18" s="80" t="str">
        <f>IFERROR(VLOOKUP($A18,②男入力!$B$10:$AU$33,21),"")</f>
        <v/>
      </c>
      <c r="O18" s="81" t="str">
        <f>IFERROR(VLOOKUP($A18,②男入力!$B$10:$AU$33,23),"")</f>
        <v/>
      </c>
      <c r="P18" s="82" t="str">
        <f>IFERROR(VLOOKUP($A18,②男入力!$B$10:$AU$33,34),"")</f>
        <v/>
      </c>
      <c r="Q18" s="83" t="str">
        <f>IFERROR(VLOOKUP($A18,②男入力!$B$10:$AU$33,37),"")</f>
        <v/>
      </c>
      <c r="R18" s="84" t="str">
        <f>IF($E18="","",#REF!)</f>
        <v/>
      </c>
      <c r="S18" s="85" t="str">
        <f>IF($E18="","",#REF!)</f>
        <v/>
      </c>
      <c r="T18" s="208" t="str">
        <f>IF($E18="","",#REF!)</f>
        <v/>
      </c>
      <c r="U18" s="208" t="str">
        <f>IF($E18="","",#REF!)</f>
        <v/>
      </c>
      <c r="V18" s="208" t="str">
        <f>IF($E18="","",#REF!)</f>
        <v/>
      </c>
      <c r="W18" s="208" t="str">
        <f>IF($E18="","",#REF!)</f>
        <v/>
      </c>
      <c r="X18" s="209" t="str">
        <f>IFERROR(VLOOKUP($A18,②男入力!$B$10:$AU$33,29),"")</f>
        <v/>
      </c>
    </row>
    <row r="19" spans="1:35" s="10" customFormat="1" ht="30" hidden="1" customHeight="1" thickBot="1">
      <c r="A19" s="77">
        <f>⑤男選択!AD24</f>
        <v>0</v>
      </c>
      <c r="B19" s="30">
        <v>15</v>
      </c>
      <c r="C19" s="220" t="str">
        <f>IFERROR(VLOOKUP($A19,②男入力!$B$10:$AU$33,40),"")</f>
        <v/>
      </c>
      <c r="D19" s="181">
        <f>⑤男選択!AE24</f>
        <v>0</v>
      </c>
      <c r="E19" s="78" t="str">
        <f>IFERROR(VLOOKUP($A19,②男入力!$B$10:$AU$33,3),"")</f>
        <v/>
      </c>
      <c r="F19" s="79" t="str">
        <f>IFERROR(VLOOKUP($A19,②男入力!$B$10:$AU$33,7),"")</f>
        <v/>
      </c>
      <c r="G19" s="78" t="str">
        <f>IFERROR(VLOOKUP($A19,②男入力!$B$10:$AU$33,11),"")</f>
        <v/>
      </c>
      <c r="H19" s="79" t="str">
        <f>IFERROR(VLOOKUP($A19,②男入力!$B$10:$AU$33,15),"")</f>
        <v/>
      </c>
      <c r="I19" s="118" t="str">
        <f>IF($E19="","",#REF!)</f>
        <v/>
      </c>
      <c r="J19" s="121" t="str">
        <f>IF($E19="","",#REF!)</f>
        <v/>
      </c>
      <c r="K19" s="78" t="str">
        <f>IF($E19="","",#REF!)</f>
        <v/>
      </c>
      <c r="L19" s="79" t="str">
        <f>IF($E19="","",#REF!)</f>
        <v/>
      </c>
      <c r="M19" s="80" t="str">
        <f>IFERROR(VLOOKUP($A19,②男入力!$B$10:$AU$33,19),"")</f>
        <v/>
      </c>
      <c r="N19" s="80" t="str">
        <f>IFERROR(VLOOKUP($A19,②男入力!$B$10:$AU$33,21),"")</f>
        <v/>
      </c>
      <c r="O19" s="81" t="str">
        <f>IFERROR(VLOOKUP($A19,②男入力!$B$10:$AU$33,23),"")</f>
        <v/>
      </c>
      <c r="P19" s="82" t="str">
        <f>IFERROR(VLOOKUP($A19,②男入力!$B$10:$AU$33,34),"")</f>
        <v/>
      </c>
      <c r="Q19" s="83" t="str">
        <f>IFERROR(VLOOKUP($A19,②男入力!$B$10:$AU$33,37),"")</f>
        <v/>
      </c>
      <c r="R19" s="84" t="str">
        <f>IF($E19="","",#REF!)</f>
        <v/>
      </c>
      <c r="S19" s="85" t="str">
        <f>IF($E19="","",#REF!)</f>
        <v/>
      </c>
      <c r="T19" s="208" t="str">
        <f>IF($E19="","",#REF!)</f>
        <v/>
      </c>
      <c r="U19" s="208" t="str">
        <f>IF($E19="","",#REF!)</f>
        <v/>
      </c>
      <c r="V19" s="208" t="str">
        <f>IF($E19="","",#REF!)</f>
        <v/>
      </c>
      <c r="W19" s="208" t="str">
        <f>IF($E19="","",#REF!)</f>
        <v/>
      </c>
      <c r="X19" s="209" t="str">
        <f>IFERROR(VLOOKUP($A19,②男入力!$B$10:$AU$33,29),"")</f>
        <v/>
      </c>
    </row>
    <row r="20" spans="1:35" s="10" customFormat="1" ht="30" hidden="1" customHeight="1" thickBot="1">
      <c r="A20" s="77">
        <f>⑤男選択!AD25</f>
        <v>0</v>
      </c>
      <c r="B20" s="30">
        <v>16</v>
      </c>
      <c r="C20" s="220" t="str">
        <f>IFERROR(VLOOKUP($A20,②男入力!$B$10:$AU$33,40),"")</f>
        <v/>
      </c>
      <c r="D20" s="181">
        <f>⑤男選択!AE25</f>
        <v>0</v>
      </c>
      <c r="E20" s="78" t="str">
        <f>IFERROR(VLOOKUP($A20,②男入力!$B$10:$AU$33,3),"")</f>
        <v/>
      </c>
      <c r="F20" s="79" t="str">
        <f>IFERROR(VLOOKUP($A20,②男入力!$B$10:$AU$33,7),"")</f>
        <v/>
      </c>
      <c r="G20" s="78" t="str">
        <f>IFERROR(VLOOKUP($A20,②男入力!$B$10:$AU$33,11),"")</f>
        <v/>
      </c>
      <c r="H20" s="79" t="str">
        <f>IFERROR(VLOOKUP($A20,②男入力!$B$10:$AU$33,15),"")</f>
        <v/>
      </c>
      <c r="I20" s="118" t="str">
        <f>IF($E20="","",#REF!)</f>
        <v/>
      </c>
      <c r="J20" s="121" t="str">
        <f>IF($E20="","",#REF!)</f>
        <v/>
      </c>
      <c r="K20" s="78" t="str">
        <f>IF($E20="","",#REF!)</f>
        <v/>
      </c>
      <c r="L20" s="79" t="str">
        <f>IF($E20="","",#REF!)</f>
        <v/>
      </c>
      <c r="M20" s="80" t="str">
        <f>IFERROR(VLOOKUP($A20,②男入力!$B$10:$AU$33,19),"")</f>
        <v/>
      </c>
      <c r="N20" s="80" t="str">
        <f>IFERROR(VLOOKUP($A20,②男入力!$B$10:$AU$33,21),"")</f>
        <v/>
      </c>
      <c r="O20" s="81" t="str">
        <f>IFERROR(VLOOKUP($A20,②男入力!$B$10:$AU$33,23),"")</f>
        <v/>
      </c>
      <c r="P20" s="82" t="str">
        <f>IFERROR(VLOOKUP($A20,②男入力!$B$10:$AU$33,34),"")</f>
        <v/>
      </c>
      <c r="Q20" s="83" t="str">
        <f>IFERROR(VLOOKUP($A20,②男入力!$B$10:$AU$33,37),"")</f>
        <v/>
      </c>
      <c r="R20" s="84" t="str">
        <f>IF($E20="","",#REF!)</f>
        <v/>
      </c>
      <c r="S20" s="85" t="str">
        <f>IF($E20="","",#REF!)</f>
        <v/>
      </c>
      <c r="T20" s="208" t="str">
        <f>IF($E20="","",#REF!)</f>
        <v/>
      </c>
      <c r="U20" s="208" t="str">
        <f>IF($E20="","",#REF!)</f>
        <v/>
      </c>
      <c r="V20" s="208" t="str">
        <f>IF($E20="","",#REF!)</f>
        <v/>
      </c>
      <c r="W20" s="208" t="str">
        <f>IF($E20="","",#REF!)</f>
        <v/>
      </c>
      <c r="X20" s="209" t="str">
        <f>IFERROR(VLOOKUP($A20,②男入力!$B$10:$AU$33,29),"")</f>
        <v/>
      </c>
    </row>
    <row r="21" spans="1:35" s="10" customFormat="1" ht="30" hidden="1" customHeight="1" thickBot="1">
      <c r="A21" s="77">
        <f>⑤男選択!AD26</f>
        <v>0</v>
      </c>
      <c r="B21" s="30">
        <v>17</v>
      </c>
      <c r="C21" s="220" t="str">
        <f>IFERROR(VLOOKUP($A21,②男入力!$B$10:$AU$33,40),"")</f>
        <v/>
      </c>
      <c r="D21" s="181">
        <f>⑤男選択!AE26</f>
        <v>0</v>
      </c>
      <c r="E21" s="78" t="str">
        <f>IFERROR(VLOOKUP($A21,②男入力!$B$10:$AU$33,3),"")</f>
        <v/>
      </c>
      <c r="F21" s="79" t="str">
        <f>IFERROR(VLOOKUP($A21,②男入力!$B$10:$AU$33,7),"")</f>
        <v/>
      </c>
      <c r="G21" s="78" t="str">
        <f>IFERROR(VLOOKUP($A21,②男入力!$B$10:$AU$33,11),"")</f>
        <v/>
      </c>
      <c r="H21" s="79" t="str">
        <f>IFERROR(VLOOKUP($A21,②男入力!$B$10:$AU$33,15),"")</f>
        <v/>
      </c>
      <c r="I21" s="118" t="str">
        <f>IF($E21="","",#REF!)</f>
        <v/>
      </c>
      <c r="J21" s="121" t="str">
        <f>IF($E21="","",#REF!)</f>
        <v/>
      </c>
      <c r="K21" s="78" t="str">
        <f>IF($E21="","",#REF!)</f>
        <v/>
      </c>
      <c r="L21" s="79" t="str">
        <f>IF($E21="","",#REF!)</f>
        <v/>
      </c>
      <c r="M21" s="80" t="str">
        <f>IFERROR(VLOOKUP($A21,②男入力!$B$10:$AU$33,19),"")</f>
        <v/>
      </c>
      <c r="N21" s="80" t="str">
        <f>IFERROR(VLOOKUP($A21,②男入力!$B$10:$AU$33,21),"")</f>
        <v/>
      </c>
      <c r="O21" s="81" t="str">
        <f>IFERROR(VLOOKUP($A21,②男入力!$B$10:$AU$33,23),"")</f>
        <v/>
      </c>
      <c r="P21" s="82" t="str">
        <f>IFERROR(VLOOKUP($A21,②男入力!$B$10:$AU$33,34),"")</f>
        <v/>
      </c>
      <c r="Q21" s="83" t="str">
        <f>IFERROR(VLOOKUP($A21,②男入力!$B$10:$AU$33,37),"")</f>
        <v/>
      </c>
      <c r="R21" s="84" t="str">
        <f>IF($E21="","",#REF!)</f>
        <v/>
      </c>
      <c r="S21" s="85" t="str">
        <f>IF($E21="","",#REF!)</f>
        <v/>
      </c>
      <c r="T21" s="208" t="str">
        <f>IF($E21="","",#REF!)</f>
        <v/>
      </c>
      <c r="U21" s="208" t="str">
        <f>IF($E21="","",#REF!)</f>
        <v/>
      </c>
      <c r="V21" s="208" t="str">
        <f>IF($E21="","",#REF!)</f>
        <v/>
      </c>
      <c r="W21" s="208" t="str">
        <f>IF($E21="","",#REF!)</f>
        <v/>
      </c>
      <c r="X21" s="209" t="str">
        <f>IFERROR(VLOOKUP($A21,②男入力!$B$10:$AU$33,29),"")</f>
        <v/>
      </c>
    </row>
    <row r="22" spans="1:35" s="10" customFormat="1" ht="30" hidden="1" customHeight="1" thickBot="1">
      <c r="A22" s="77">
        <f>⑤男選択!AD27</f>
        <v>0</v>
      </c>
      <c r="B22" s="30">
        <v>18</v>
      </c>
      <c r="C22" s="220" t="str">
        <f>IFERROR(VLOOKUP($A22,②男入力!$B$10:$AU$33,40),"")</f>
        <v/>
      </c>
      <c r="D22" s="181">
        <f>⑤男選択!AE27</f>
        <v>0</v>
      </c>
      <c r="E22" s="78" t="str">
        <f>IFERROR(VLOOKUP($A22,②男入力!$B$10:$AU$33,3),"")</f>
        <v/>
      </c>
      <c r="F22" s="79" t="str">
        <f>IFERROR(VLOOKUP($A22,②男入力!$B$10:$AU$33,7),"")</f>
        <v/>
      </c>
      <c r="G22" s="78" t="str">
        <f>IFERROR(VLOOKUP($A22,②男入力!$B$10:$AU$33,11),"")</f>
        <v/>
      </c>
      <c r="H22" s="79" t="str">
        <f>IFERROR(VLOOKUP($A22,②男入力!$B$10:$AU$33,15),"")</f>
        <v/>
      </c>
      <c r="I22" s="118" t="str">
        <f>IF($E22="","",#REF!)</f>
        <v/>
      </c>
      <c r="J22" s="121" t="str">
        <f>IF($E22="","",#REF!)</f>
        <v/>
      </c>
      <c r="K22" s="78" t="str">
        <f>IF($E22="","",#REF!)</f>
        <v/>
      </c>
      <c r="L22" s="79" t="str">
        <f>IF($E22="","",#REF!)</f>
        <v/>
      </c>
      <c r="M22" s="80" t="str">
        <f>IFERROR(VLOOKUP($A22,②男入力!$B$10:$AU$33,19),"")</f>
        <v/>
      </c>
      <c r="N22" s="80" t="str">
        <f>IFERROR(VLOOKUP($A22,②男入力!$B$10:$AU$33,21),"")</f>
        <v/>
      </c>
      <c r="O22" s="81" t="str">
        <f>IFERROR(VLOOKUP($A22,②男入力!$B$10:$AU$33,23),"")</f>
        <v/>
      </c>
      <c r="P22" s="82" t="str">
        <f>IFERROR(VLOOKUP($A22,②男入力!$B$10:$AU$33,34),"")</f>
        <v/>
      </c>
      <c r="Q22" s="83" t="str">
        <f>IFERROR(VLOOKUP($A22,②男入力!$B$10:$AU$33,37),"")</f>
        <v/>
      </c>
      <c r="R22" s="84" t="str">
        <f>IF($E22="","",#REF!)</f>
        <v/>
      </c>
      <c r="S22" s="85" t="str">
        <f>IF($E22="","",#REF!)</f>
        <v/>
      </c>
      <c r="T22" s="208" t="str">
        <f>IF($E22="","",#REF!)</f>
        <v/>
      </c>
      <c r="U22" s="208" t="str">
        <f>IF($E22="","",#REF!)</f>
        <v/>
      </c>
      <c r="V22" s="208" t="str">
        <f>IF($E22="","",#REF!)</f>
        <v/>
      </c>
      <c r="W22" s="208" t="str">
        <f>IF($E22="","",#REF!)</f>
        <v/>
      </c>
      <c r="X22" s="209" t="str">
        <f>IFERROR(VLOOKUP($A22,②男入力!$B$10:$AU$33,29),"")</f>
        <v/>
      </c>
    </row>
    <row r="23" spans="1:35" s="10" customFormat="1" ht="30" hidden="1" customHeight="1" thickBot="1">
      <c r="A23" s="77">
        <f>⑤男選択!AD28</f>
        <v>0</v>
      </c>
      <c r="B23" s="30">
        <v>19</v>
      </c>
      <c r="C23" s="220" t="str">
        <f>IFERROR(VLOOKUP($A23,②男入力!$B$10:$AU$33,40),"")</f>
        <v/>
      </c>
      <c r="D23" s="181">
        <f>⑤男選択!AE28</f>
        <v>0</v>
      </c>
      <c r="E23" s="78" t="str">
        <f>IFERROR(VLOOKUP($A23,②男入力!$B$10:$AU$33,3),"")</f>
        <v/>
      </c>
      <c r="F23" s="79" t="str">
        <f>IFERROR(VLOOKUP($A23,②男入力!$B$10:$AU$33,7),"")</f>
        <v/>
      </c>
      <c r="G23" s="78" t="str">
        <f>IFERROR(VLOOKUP($A23,②男入力!$B$10:$AU$33,11),"")</f>
        <v/>
      </c>
      <c r="H23" s="79" t="str">
        <f>IFERROR(VLOOKUP($A23,②男入力!$B$10:$AU$33,15),"")</f>
        <v/>
      </c>
      <c r="I23" s="118" t="str">
        <f>IF($E23="","",#REF!)</f>
        <v/>
      </c>
      <c r="J23" s="121" t="str">
        <f>IF($E23="","",#REF!)</f>
        <v/>
      </c>
      <c r="K23" s="78" t="str">
        <f>IF($E23="","",#REF!)</f>
        <v/>
      </c>
      <c r="L23" s="79" t="str">
        <f>IF($E23="","",#REF!)</f>
        <v/>
      </c>
      <c r="M23" s="80" t="str">
        <f>IFERROR(VLOOKUP($A23,②男入力!$B$10:$AU$33,19),"")</f>
        <v/>
      </c>
      <c r="N23" s="80" t="str">
        <f>IFERROR(VLOOKUP($A23,②男入力!$B$10:$AU$33,21),"")</f>
        <v/>
      </c>
      <c r="O23" s="81" t="str">
        <f>IFERROR(VLOOKUP($A23,②男入力!$B$10:$AU$33,23),"")</f>
        <v/>
      </c>
      <c r="P23" s="82" t="str">
        <f>IFERROR(VLOOKUP($A23,②男入力!$B$10:$AU$33,34),"")</f>
        <v/>
      </c>
      <c r="Q23" s="83" t="str">
        <f>IFERROR(VLOOKUP($A23,②男入力!$B$10:$AU$33,37),"")</f>
        <v/>
      </c>
      <c r="R23" s="84" t="str">
        <f>IF($E23="","",#REF!)</f>
        <v/>
      </c>
      <c r="S23" s="85" t="str">
        <f>IF($E23="","",#REF!)</f>
        <v/>
      </c>
      <c r="T23" s="208" t="str">
        <f>IF($E23="","",#REF!)</f>
        <v/>
      </c>
      <c r="U23" s="208" t="str">
        <f>IF($E23="","",#REF!)</f>
        <v/>
      </c>
      <c r="V23" s="208" t="str">
        <f>IF($E23="","",#REF!)</f>
        <v/>
      </c>
      <c r="W23" s="208" t="str">
        <f>IF($E23="","",#REF!)</f>
        <v/>
      </c>
      <c r="X23" s="209" t="str">
        <f>IFERROR(VLOOKUP($A23,②男入力!$B$10:$AU$33,29),"")</f>
        <v/>
      </c>
    </row>
    <row r="24" spans="1:35" s="10" customFormat="1" ht="30" hidden="1" customHeight="1" thickBot="1">
      <c r="A24" s="77">
        <f>⑤男選択!AD29</f>
        <v>0</v>
      </c>
      <c r="B24" s="30">
        <v>20</v>
      </c>
      <c r="C24" s="220" t="str">
        <f>IFERROR(VLOOKUP($A24,②男入力!$B$10:$AU$33,40),"")</f>
        <v/>
      </c>
      <c r="D24" s="181">
        <f>⑤男選択!AE29</f>
        <v>0</v>
      </c>
      <c r="E24" s="78" t="str">
        <f>IFERROR(VLOOKUP($A24,②男入力!$B$10:$AU$33,3),"")</f>
        <v/>
      </c>
      <c r="F24" s="79" t="str">
        <f>IFERROR(VLOOKUP($A24,②男入力!$B$10:$AU$33,7),"")</f>
        <v/>
      </c>
      <c r="G24" s="78" t="str">
        <f>IFERROR(VLOOKUP($A24,②男入力!$B$10:$AU$33,11),"")</f>
        <v/>
      </c>
      <c r="H24" s="79" t="str">
        <f>IFERROR(VLOOKUP($A24,②男入力!$B$10:$AU$33,15),"")</f>
        <v/>
      </c>
      <c r="I24" s="118" t="str">
        <f>IF($E24="","",#REF!)</f>
        <v/>
      </c>
      <c r="J24" s="121" t="str">
        <f>IF($E24="","",#REF!)</f>
        <v/>
      </c>
      <c r="K24" s="78" t="str">
        <f>IF($E24="","",#REF!)</f>
        <v/>
      </c>
      <c r="L24" s="79" t="str">
        <f>IF($E24="","",#REF!)</f>
        <v/>
      </c>
      <c r="M24" s="80" t="str">
        <f>IFERROR(VLOOKUP($A24,②男入力!$B$10:$AU$33,19),"")</f>
        <v/>
      </c>
      <c r="N24" s="80" t="str">
        <f>IFERROR(VLOOKUP($A24,②男入力!$B$10:$AU$33,21),"")</f>
        <v/>
      </c>
      <c r="O24" s="81" t="str">
        <f>IFERROR(VLOOKUP($A24,②男入力!$B$10:$AU$33,23),"")</f>
        <v/>
      </c>
      <c r="P24" s="82" t="str">
        <f>IFERROR(VLOOKUP($A24,②男入力!$B$10:$AU$33,34),"")</f>
        <v/>
      </c>
      <c r="Q24" s="83" t="str">
        <f>IFERROR(VLOOKUP($A24,②男入力!$B$10:$AU$33,37),"")</f>
        <v/>
      </c>
      <c r="R24" s="84" t="str">
        <f>IF($E24="","",#REF!)</f>
        <v/>
      </c>
      <c r="S24" s="85" t="str">
        <f>IF($E24="","",#REF!)</f>
        <v/>
      </c>
      <c r="T24" s="208" t="str">
        <f>IF($E24="","",#REF!)</f>
        <v/>
      </c>
      <c r="U24" s="208" t="str">
        <f>IF($E24="","",#REF!)</f>
        <v/>
      </c>
      <c r="V24" s="208" t="str">
        <f>IF($E24="","",#REF!)</f>
        <v/>
      </c>
      <c r="W24" s="208" t="str">
        <f>IF($E24="","",#REF!)</f>
        <v/>
      </c>
      <c r="X24" s="209" t="str">
        <f>IFERROR(VLOOKUP($A24,②男入力!$B$10:$AU$33,29),"")</f>
        <v/>
      </c>
    </row>
    <row r="25" spans="1:35" s="10" customFormat="1" ht="30" hidden="1" customHeight="1" thickBot="1">
      <c r="A25" s="77">
        <f>⑤男選択!AD30</f>
        <v>0</v>
      </c>
      <c r="B25" s="30">
        <v>21</v>
      </c>
      <c r="C25" s="220" t="str">
        <f>IFERROR(VLOOKUP($A25,②男入力!$B$10:$AU$33,40),"")</f>
        <v/>
      </c>
      <c r="D25" s="181">
        <f>⑤男選択!AE30</f>
        <v>0</v>
      </c>
      <c r="E25" s="78" t="str">
        <f>IFERROR(VLOOKUP($A25,②男入力!$B$10:$AU$33,3),"")</f>
        <v/>
      </c>
      <c r="F25" s="79" t="str">
        <f>IFERROR(VLOOKUP($A25,②男入力!$B$10:$AU$33,7),"")</f>
        <v/>
      </c>
      <c r="G25" s="78" t="str">
        <f>IFERROR(VLOOKUP($A25,②男入力!$B$10:$AU$33,11),"")</f>
        <v/>
      </c>
      <c r="H25" s="79" t="str">
        <f>IFERROR(VLOOKUP($A25,②男入力!$B$10:$AU$33,15),"")</f>
        <v/>
      </c>
      <c r="I25" s="118" t="str">
        <f>IF($E25="","",#REF!)</f>
        <v/>
      </c>
      <c r="J25" s="121" t="str">
        <f>IF($E25="","",#REF!)</f>
        <v/>
      </c>
      <c r="K25" s="78" t="str">
        <f>IF($E25="","",#REF!)</f>
        <v/>
      </c>
      <c r="L25" s="79" t="str">
        <f>IF($E25="","",#REF!)</f>
        <v/>
      </c>
      <c r="M25" s="80" t="str">
        <f>IFERROR(VLOOKUP($A25,②男入力!$B$10:$AU$33,19),"")</f>
        <v/>
      </c>
      <c r="N25" s="80" t="str">
        <f>IFERROR(VLOOKUP($A25,②男入力!$B$10:$AU$33,21),"")</f>
        <v/>
      </c>
      <c r="O25" s="81" t="str">
        <f>IFERROR(VLOOKUP($A25,②男入力!$B$10:$AU$33,23),"")</f>
        <v/>
      </c>
      <c r="P25" s="82" t="str">
        <f>IFERROR(VLOOKUP($A25,②男入力!$B$10:$AU$33,34),"")</f>
        <v/>
      </c>
      <c r="Q25" s="83" t="str">
        <f>IFERROR(VLOOKUP($A25,②男入力!$B$10:$AU$33,37),"")</f>
        <v/>
      </c>
      <c r="R25" s="84" t="str">
        <f>IF($E25="","",#REF!)</f>
        <v/>
      </c>
      <c r="S25" s="85" t="str">
        <f>IF($E25="","",#REF!)</f>
        <v/>
      </c>
      <c r="T25" s="208" t="str">
        <f>IF($E25="","",#REF!)</f>
        <v/>
      </c>
      <c r="U25" s="208" t="str">
        <f>IF($E25="","",#REF!)</f>
        <v/>
      </c>
      <c r="V25" s="208" t="str">
        <f>IF($E25="","",#REF!)</f>
        <v/>
      </c>
      <c r="W25" s="208" t="str">
        <f>IF($E25="","",#REF!)</f>
        <v/>
      </c>
      <c r="X25" s="209" t="str">
        <f>IFERROR(VLOOKUP($A25,②男入力!$B$10:$AU$33,29),"")</f>
        <v/>
      </c>
    </row>
    <row r="26" spans="1:35" s="10" customFormat="1" ht="30" hidden="1" customHeight="1" thickBot="1">
      <c r="A26" s="77">
        <f>⑤男選択!AD31</f>
        <v>0</v>
      </c>
      <c r="B26" s="30">
        <v>22</v>
      </c>
      <c r="C26" s="220" t="str">
        <f>IFERROR(VLOOKUP($A26,②男入力!$B$10:$AU$33,40),"")</f>
        <v/>
      </c>
      <c r="D26" s="181">
        <f>⑤男選択!AE31</f>
        <v>0</v>
      </c>
      <c r="E26" s="78" t="str">
        <f>IFERROR(VLOOKUP($A26,②男入力!$B$10:$AU$33,3),"")</f>
        <v/>
      </c>
      <c r="F26" s="79" t="str">
        <f>IFERROR(VLOOKUP($A26,②男入力!$B$10:$AU$33,7),"")</f>
        <v/>
      </c>
      <c r="G26" s="78" t="str">
        <f>IFERROR(VLOOKUP($A26,②男入力!$B$10:$AU$33,11),"")</f>
        <v/>
      </c>
      <c r="H26" s="79" t="str">
        <f>IFERROR(VLOOKUP($A26,②男入力!$B$10:$AU$33,15),"")</f>
        <v/>
      </c>
      <c r="I26" s="118" t="str">
        <f>IF($E26="","",#REF!)</f>
        <v/>
      </c>
      <c r="J26" s="121" t="str">
        <f>IF($E26="","",#REF!)</f>
        <v/>
      </c>
      <c r="K26" s="78" t="str">
        <f>IF($E26="","",#REF!)</f>
        <v/>
      </c>
      <c r="L26" s="79" t="str">
        <f>IF($E26="","",#REF!)</f>
        <v/>
      </c>
      <c r="M26" s="80" t="str">
        <f>IFERROR(VLOOKUP($A26,②男入力!$B$10:$AU$33,19),"")</f>
        <v/>
      </c>
      <c r="N26" s="80" t="str">
        <f>IFERROR(VLOOKUP($A26,②男入力!$B$10:$AU$33,21),"")</f>
        <v/>
      </c>
      <c r="O26" s="81" t="str">
        <f>IFERROR(VLOOKUP($A26,②男入力!$B$10:$AU$33,23),"")</f>
        <v/>
      </c>
      <c r="P26" s="82" t="str">
        <f>IFERROR(VLOOKUP($A26,②男入力!$B$10:$AU$33,34),"")</f>
        <v/>
      </c>
      <c r="Q26" s="83" t="str">
        <f>IFERROR(VLOOKUP($A26,②男入力!$B$10:$AU$33,37),"")</f>
        <v/>
      </c>
      <c r="R26" s="84" t="str">
        <f>IF($E26="","",#REF!)</f>
        <v/>
      </c>
      <c r="S26" s="85" t="str">
        <f>IF($E26="","",#REF!)</f>
        <v/>
      </c>
      <c r="T26" s="208" t="str">
        <f>IF($E26="","",#REF!)</f>
        <v/>
      </c>
      <c r="U26" s="208" t="str">
        <f>IF($E26="","",#REF!)</f>
        <v/>
      </c>
      <c r="V26" s="208" t="str">
        <f>IF($E26="","",#REF!)</f>
        <v/>
      </c>
      <c r="W26" s="208" t="str">
        <f>IF($E26="","",#REF!)</f>
        <v/>
      </c>
      <c r="X26" s="209" t="str">
        <f>IFERROR(VLOOKUP($A26,②男入力!$B$10:$AU$33,29),"")</f>
        <v/>
      </c>
    </row>
    <row r="27" spans="1:35" s="10" customFormat="1" ht="30" hidden="1" customHeight="1" thickBot="1">
      <c r="A27" s="77">
        <f>⑤男選択!AD32</f>
        <v>0</v>
      </c>
      <c r="B27" s="30">
        <v>23</v>
      </c>
      <c r="C27" s="220" t="str">
        <f>IFERROR(VLOOKUP($A27,②男入力!$B$10:$AU$33,40),"")</f>
        <v/>
      </c>
      <c r="D27" s="181">
        <f>⑤男選択!AE32</f>
        <v>0</v>
      </c>
      <c r="E27" s="78" t="str">
        <f>IFERROR(VLOOKUP($A27,②男入力!$B$10:$AU$33,3),"")</f>
        <v/>
      </c>
      <c r="F27" s="79" t="str">
        <f>IFERROR(VLOOKUP($A27,②男入力!$B$10:$AU$33,7),"")</f>
        <v/>
      </c>
      <c r="G27" s="78" t="str">
        <f>IFERROR(VLOOKUP($A27,②男入力!$B$10:$AU$33,11),"")</f>
        <v/>
      </c>
      <c r="H27" s="79" t="str">
        <f>IFERROR(VLOOKUP($A27,②男入力!$B$10:$AU$33,15),"")</f>
        <v/>
      </c>
      <c r="I27" s="118" t="str">
        <f>IF($E27="","",#REF!)</f>
        <v/>
      </c>
      <c r="J27" s="121" t="str">
        <f>IF($E27="","",#REF!)</f>
        <v/>
      </c>
      <c r="K27" s="78" t="str">
        <f>IF($E27="","",#REF!)</f>
        <v/>
      </c>
      <c r="L27" s="79" t="str">
        <f>IF($E27="","",#REF!)</f>
        <v/>
      </c>
      <c r="M27" s="80" t="str">
        <f>IFERROR(VLOOKUP($A27,②男入力!$B$10:$AU$33,19),"")</f>
        <v/>
      </c>
      <c r="N27" s="80" t="str">
        <f>IFERROR(VLOOKUP($A27,②男入力!$B$10:$AU$33,21),"")</f>
        <v/>
      </c>
      <c r="O27" s="81" t="str">
        <f>IFERROR(VLOOKUP($A27,②男入力!$B$10:$AU$33,23),"")</f>
        <v/>
      </c>
      <c r="P27" s="82" t="str">
        <f>IFERROR(VLOOKUP($A27,②男入力!$B$10:$AU$33,34),"")</f>
        <v/>
      </c>
      <c r="Q27" s="83" t="str">
        <f>IFERROR(VLOOKUP($A27,②男入力!$B$10:$AU$33,37),"")</f>
        <v/>
      </c>
      <c r="R27" s="84" t="str">
        <f>IF($E27="","",#REF!)</f>
        <v/>
      </c>
      <c r="S27" s="85" t="str">
        <f>IF($E27="","",#REF!)</f>
        <v/>
      </c>
      <c r="T27" s="208" t="str">
        <f>IF($E27="","",#REF!)</f>
        <v/>
      </c>
      <c r="U27" s="208" t="str">
        <f>IF($E27="","",#REF!)</f>
        <v/>
      </c>
      <c r="V27" s="208" t="str">
        <f>IF($E27="","",#REF!)</f>
        <v/>
      </c>
      <c r="W27" s="208" t="str">
        <f>IF($E27="","",#REF!)</f>
        <v/>
      </c>
      <c r="X27" s="209" t="str">
        <f>IFERROR(VLOOKUP($A27,②男入力!$B$10:$AU$33,29),"")</f>
        <v/>
      </c>
    </row>
    <row r="28" spans="1:35" s="10" customFormat="1" ht="30" hidden="1" customHeight="1" thickBot="1">
      <c r="A28" s="77">
        <f>⑤男選択!AD33</f>
        <v>0</v>
      </c>
      <c r="B28" s="30">
        <v>24</v>
      </c>
      <c r="C28" s="220" t="str">
        <f>IFERROR(VLOOKUP($A28,②男入力!$B$10:$AU$33,40),"")</f>
        <v/>
      </c>
      <c r="D28" s="181">
        <f>⑤男選択!AE33</f>
        <v>0</v>
      </c>
      <c r="E28" s="78" t="str">
        <f>IFERROR(VLOOKUP($A28,②男入力!$B$10:$AU$33,3),"")</f>
        <v/>
      </c>
      <c r="F28" s="79" t="str">
        <f>IFERROR(VLOOKUP($A28,②男入力!$B$10:$AU$33,7),"")</f>
        <v/>
      </c>
      <c r="G28" s="78" t="str">
        <f>IFERROR(VLOOKUP($A28,②男入力!$B$10:$AU$33,11),"")</f>
        <v/>
      </c>
      <c r="H28" s="79" t="str">
        <f>IFERROR(VLOOKUP($A28,②男入力!$B$10:$AU$33,15),"")</f>
        <v/>
      </c>
      <c r="I28" s="118" t="str">
        <f>IF($E28="","",#REF!)</f>
        <v/>
      </c>
      <c r="J28" s="121" t="str">
        <f>IF($E28="","",#REF!)</f>
        <v/>
      </c>
      <c r="K28" s="78" t="str">
        <f>IF($E28="","",#REF!)</f>
        <v/>
      </c>
      <c r="L28" s="79" t="str">
        <f>IF($E28="","",#REF!)</f>
        <v/>
      </c>
      <c r="M28" s="80" t="str">
        <f>IFERROR(VLOOKUP($A28,②男入力!$B$10:$AU$33,19),"")</f>
        <v/>
      </c>
      <c r="N28" s="80" t="str">
        <f>IFERROR(VLOOKUP($A28,②男入力!$B$10:$AU$33,21),"")</f>
        <v/>
      </c>
      <c r="O28" s="81" t="str">
        <f>IFERROR(VLOOKUP($A28,②男入力!$B$10:$AU$33,23),"")</f>
        <v/>
      </c>
      <c r="P28" s="82" t="str">
        <f>IFERROR(VLOOKUP($A28,②男入力!$B$10:$AU$33,34),"")</f>
        <v/>
      </c>
      <c r="Q28" s="83" t="str">
        <f>IFERROR(VLOOKUP($A28,②男入力!$B$10:$AU$33,37),"")</f>
        <v/>
      </c>
      <c r="R28" s="84" t="str">
        <f>IF($E28="","",#REF!)</f>
        <v/>
      </c>
      <c r="S28" s="85" t="str">
        <f>IF($E28="","",#REF!)</f>
        <v/>
      </c>
      <c r="T28" s="208" t="str">
        <f>IF($E28="","",#REF!)</f>
        <v/>
      </c>
      <c r="U28" s="208" t="str">
        <f>IF($E28="","",#REF!)</f>
        <v/>
      </c>
      <c r="V28" s="208" t="str">
        <f>IF($E28="","",#REF!)</f>
        <v/>
      </c>
      <c r="W28" s="208" t="str">
        <f>IF($E28="","",#REF!)</f>
        <v/>
      </c>
      <c r="X28" s="209" t="str">
        <f>IFERROR(VLOOKUP($A28,②男入力!$B$10:$AU$33,29),"")</f>
        <v/>
      </c>
    </row>
    <row r="29" spans="1:35" s="10" customFormat="1" ht="30" customHeight="1" thickBot="1">
      <c r="C29" s="18"/>
      <c r="D29" s="18"/>
      <c r="E29" s="18"/>
      <c r="F29" s="18"/>
      <c r="G29" s="18"/>
      <c r="H29" s="18"/>
      <c r="I29" s="18"/>
      <c r="J29" s="19"/>
      <c r="K29" s="18"/>
      <c r="L29" s="19"/>
      <c r="M29" s="18"/>
      <c r="N29" s="18"/>
      <c r="O29" s="20"/>
      <c r="P29" s="21"/>
      <c r="Q29" s="21"/>
      <c r="R29" s="18"/>
      <c r="S29" s="18"/>
    </row>
    <row r="30" spans="1:35" s="9" customFormat="1" ht="30" customHeight="1">
      <c r="B30" s="737" t="s">
        <v>42</v>
      </c>
      <c r="C30" s="140" t="s">
        <v>50</v>
      </c>
      <c r="D30" s="739" t="s">
        <v>131</v>
      </c>
      <c r="E30" s="730" t="s">
        <v>44</v>
      </c>
      <c r="F30" s="730"/>
      <c r="G30" s="741" t="s">
        <v>39</v>
      </c>
      <c r="H30" s="742"/>
      <c r="I30" s="741" t="s">
        <v>24</v>
      </c>
      <c r="J30" s="743"/>
      <c r="K30" s="743"/>
      <c r="L30" s="742"/>
      <c r="M30" s="730" t="s">
        <v>34</v>
      </c>
      <c r="N30" s="730" t="s">
        <v>35</v>
      </c>
      <c r="O30" s="732" t="s">
        <v>36</v>
      </c>
      <c r="P30" s="730" t="s">
        <v>37</v>
      </c>
      <c r="Q30" s="730" t="s">
        <v>38</v>
      </c>
      <c r="R30" s="730" t="s">
        <v>25</v>
      </c>
      <c r="S30" s="730" t="s">
        <v>26</v>
      </c>
      <c r="T30" s="746" t="s">
        <v>162</v>
      </c>
      <c r="U30" s="746"/>
      <c r="V30" s="746" t="s">
        <v>163</v>
      </c>
      <c r="W30" s="746"/>
      <c r="X30" s="205" t="s">
        <v>167</v>
      </c>
      <c r="AF30" s="744" t="s">
        <v>162</v>
      </c>
      <c r="AG30" s="744"/>
      <c r="AH30" s="744" t="s">
        <v>163</v>
      </c>
      <c r="AI30" s="744"/>
    </row>
    <row r="31" spans="1:35" s="9" customFormat="1" ht="30" customHeight="1" thickBot="1">
      <c r="B31" s="738"/>
      <c r="C31" s="141" t="s">
        <v>51</v>
      </c>
      <c r="D31" s="740"/>
      <c r="E31" s="23" t="s">
        <v>33</v>
      </c>
      <c r="F31" s="29" t="s">
        <v>11</v>
      </c>
      <c r="G31" s="23" t="s">
        <v>54</v>
      </c>
      <c r="H31" s="29" t="s">
        <v>55</v>
      </c>
      <c r="I31" s="115" t="s">
        <v>46</v>
      </c>
      <c r="J31" s="116" t="s">
        <v>39</v>
      </c>
      <c r="K31" s="117" t="s">
        <v>47</v>
      </c>
      <c r="L31" s="29" t="s">
        <v>39</v>
      </c>
      <c r="M31" s="731"/>
      <c r="N31" s="731"/>
      <c r="O31" s="733"/>
      <c r="P31" s="731"/>
      <c r="Q31" s="731"/>
      <c r="R31" s="731"/>
      <c r="S31" s="731"/>
      <c r="T31" s="206" t="s">
        <v>222</v>
      </c>
      <c r="U31" s="206" t="s">
        <v>224</v>
      </c>
      <c r="V31" s="206" t="s">
        <v>222</v>
      </c>
      <c r="W31" s="206" t="s">
        <v>224</v>
      </c>
      <c r="X31" s="207" t="s">
        <v>222</v>
      </c>
      <c r="Z31" s="9" t="s">
        <v>46</v>
      </c>
      <c r="AA31" s="9" t="s">
        <v>211</v>
      </c>
      <c r="AB31" s="9" t="s">
        <v>47</v>
      </c>
      <c r="AC31" s="9" t="s">
        <v>211</v>
      </c>
      <c r="AD31" s="9" t="s">
        <v>25</v>
      </c>
      <c r="AE31" s="9" t="s">
        <v>26</v>
      </c>
      <c r="AF31" s="221" t="s">
        <v>165</v>
      </c>
      <c r="AG31" s="221" t="s">
        <v>166</v>
      </c>
      <c r="AH31" s="221" t="s">
        <v>165</v>
      </c>
      <c r="AI31" s="221" t="s">
        <v>166</v>
      </c>
    </row>
    <row r="32" spans="1:35" s="5" customFormat="1" ht="30" customHeight="1" thickBot="1">
      <c r="B32" s="28" t="s">
        <v>48</v>
      </c>
      <c r="C32" s="330" t="s">
        <v>52</v>
      </c>
      <c r="D32" s="331" t="s">
        <v>209</v>
      </c>
      <c r="E32" s="332" t="s">
        <v>282</v>
      </c>
      <c r="F32" s="333" t="s">
        <v>204</v>
      </c>
      <c r="G32" s="332" t="s">
        <v>261</v>
      </c>
      <c r="H32" s="333" t="s">
        <v>210</v>
      </c>
      <c r="I32" s="334" t="s">
        <v>308</v>
      </c>
      <c r="J32" s="335" t="s">
        <v>309</v>
      </c>
      <c r="K32" s="332" t="s">
        <v>310</v>
      </c>
      <c r="L32" s="336" t="s">
        <v>311</v>
      </c>
      <c r="M32" s="337">
        <v>3</v>
      </c>
      <c r="N32" s="337" t="s">
        <v>203</v>
      </c>
      <c r="O32" s="338" t="s">
        <v>232</v>
      </c>
      <c r="P32" s="339">
        <v>160</v>
      </c>
      <c r="Q32" s="339">
        <v>53</v>
      </c>
      <c r="R32" s="337" t="s">
        <v>318</v>
      </c>
      <c r="S32" s="337" t="s">
        <v>319</v>
      </c>
      <c r="T32" s="340" t="s">
        <v>207</v>
      </c>
      <c r="U32" s="341" t="s">
        <v>208</v>
      </c>
      <c r="V32" s="341" t="s">
        <v>208</v>
      </c>
      <c r="W32" s="341" t="s">
        <v>208</v>
      </c>
      <c r="X32" s="342" t="s">
        <v>208</v>
      </c>
      <c r="Z32" s="326">
        <f>①基本情報!$B$9</f>
        <v>0</v>
      </c>
      <c r="AA32" s="326">
        <f>①基本情報!$B$8</f>
        <v>0</v>
      </c>
      <c r="AB32" s="326">
        <f>①基本情報!$J$9</f>
        <v>0</v>
      </c>
      <c r="AC32" s="326">
        <f>①基本情報!$J$8</f>
        <v>0</v>
      </c>
      <c r="AD32" s="327" t="str">
        <f>①基本情報!$D$37&amp;" "&amp;①基本情報!$I$37</f>
        <v xml:space="preserve"> </v>
      </c>
      <c r="AE32" s="328" t="str">
        <f>①基本情報!$D$46&amp;" "&amp;①基本情報!$I$46</f>
        <v xml:space="preserve"> </v>
      </c>
      <c r="AF32" s="329">
        <f>①基本情報!$AB$39</f>
        <v>0</v>
      </c>
      <c r="AG32" s="329">
        <f>①基本情報!$AB$41</f>
        <v>0</v>
      </c>
      <c r="AH32" s="329">
        <f>①基本情報!$AB$48</f>
        <v>0</v>
      </c>
      <c r="AI32" s="329">
        <f>①基本情報!$AB$50</f>
        <v>0</v>
      </c>
    </row>
    <row r="33" spans="1:24" s="10" customFormat="1" ht="30" customHeight="1" thickBot="1">
      <c r="A33" s="77">
        <f>⑥女選択!AD10</f>
        <v>0</v>
      </c>
      <c r="B33" s="28">
        <v>1</v>
      </c>
      <c r="C33" s="220" t="str">
        <f>IFERROR(VLOOKUP($A33,③女入力!$B$10:$AV$33,40),"")</f>
        <v/>
      </c>
      <c r="D33" s="181">
        <f>⑥女選択!AE10</f>
        <v>0</v>
      </c>
      <c r="E33" s="252" t="str">
        <f>IFERROR(VLOOKUP($A33,③女入力!$B$10:$AV$33,3),"")</f>
        <v/>
      </c>
      <c r="F33" s="253" t="str">
        <f>IFERROR(VLOOKUP($A33,③女入力!$B$10:$AV$33,7),"")</f>
        <v/>
      </c>
      <c r="G33" s="252" t="str">
        <f>IFERROR(VLOOKUP($A33,③女入力!$B$10:$AV$33,11),"")</f>
        <v/>
      </c>
      <c r="H33" s="253" t="str">
        <f>IFERROR(VLOOKUP($A33,③女入力!$B$10:$AV$33,15),"")</f>
        <v/>
      </c>
      <c r="I33" s="254" t="str">
        <f>IF($E33="","",$Z$32)</f>
        <v/>
      </c>
      <c r="J33" s="264" t="str">
        <f>IF($E33="","",$AA$32)</f>
        <v/>
      </c>
      <c r="K33" s="252" t="str">
        <f>IF($E33="","",$AB$32)</f>
        <v/>
      </c>
      <c r="L33" s="253" t="str">
        <f>IF($E33="","",$AC$32)</f>
        <v/>
      </c>
      <c r="M33" s="256" t="str">
        <f>IFERROR(VLOOKUP($A33,③女入力!$B$10:$AV$33,19),"")</f>
        <v/>
      </c>
      <c r="N33" s="256" t="str">
        <f>IFERROR(VLOOKUP($A33,③女入力!$B$10:$AV$33,21),"")</f>
        <v/>
      </c>
      <c r="O33" s="257" t="str">
        <f>IFERROR(VLOOKUP($A33,③女入力!$B$10:$AV$33,23),"")</f>
        <v/>
      </c>
      <c r="P33" s="258" t="str">
        <f>IFERROR(VLOOKUP($A33,③女入力!$B$10:$AV$33,34),"")</f>
        <v/>
      </c>
      <c r="Q33" s="259" t="str">
        <f>IFERROR(VLOOKUP($A33,③女入力!$B$10:$AV$33,37),"")</f>
        <v/>
      </c>
      <c r="R33" s="260" t="str">
        <f>IF($E33="","",$AD$32)</f>
        <v/>
      </c>
      <c r="S33" s="261" t="str">
        <f>IF($E33="","",$AE$32)</f>
        <v/>
      </c>
      <c r="T33" s="262" t="str">
        <f>IF($E33="","",$AF$32)</f>
        <v/>
      </c>
      <c r="U33" s="262" t="str">
        <f>IF($E33="","",$AG$32)</f>
        <v/>
      </c>
      <c r="V33" s="262" t="str">
        <f>IF($E33="","",$AH$32)</f>
        <v/>
      </c>
      <c r="W33" s="262" t="str">
        <f>IF($E33="","",$AI$32)</f>
        <v/>
      </c>
      <c r="X33" s="263" t="str">
        <f>IFERROR(VLOOKUP($A33,③女入力!$B$10:$AU$33,29),"")</f>
        <v/>
      </c>
    </row>
    <row r="34" spans="1:24" s="10" customFormat="1" ht="30" customHeight="1" thickBot="1">
      <c r="A34" s="77">
        <f>⑥女選択!AD11</f>
        <v>0</v>
      </c>
      <c r="B34" s="31">
        <v>2</v>
      </c>
      <c r="C34" s="220" t="str">
        <f>IFERROR(VLOOKUP($A34,③女入力!$B$10:$AV$33,40),"")</f>
        <v/>
      </c>
      <c r="D34" s="181">
        <f>⑥女選択!AE11</f>
        <v>0</v>
      </c>
      <c r="E34" s="252" t="str">
        <f>IFERROR(VLOOKUP($A34,③女入力!$B$10:$AV$33,3),"")</f>
        <v/>
      </c>
      <c r="F34" s="253" t="str">
        <f>IFERROR(VLOOKUP($A34,③女入力!$B$10:$AV$33,7),"")</f>
        <v/>
      </c>
      <c r="G34" s="252" t="str">
        <f>IFERROR(VLOOKUP($A34,③女入力!$B$10:$AV$33,11),"")</f>
        <v/>
      </c>
      <c r="H34" s="253" t="str">
        <f>IFERROR(VLOOKUP($A34,③女入力!$B$10:$AV$33,15),"")</f>
        <v/>
      </c>
      <c r="I34" s="254" t="str">
        <f t="shared" ref="I34:I40" si="10">IF($E34="","",$Z$32)</f>
        <v/>
      </c>
      <c r="J34" s="264" t="str">
        <f t="shared" ref="J34:J40" si="11">IF($E34="","",$AA$32)</f>
        <v/>
      </c>
      <c r="K34" s="252" t="str">
        <f t="shared" ref="K34:K40" si="12">IF($E34="","",$AB$32)</f>
        <v/>
      </c>
      <c r="L34" s="253" t="str">
        <f t="shared" ref="L34:L40" si="13">IF($E34="","",$AC$32)</f>
        <v/>
      </c>
      <c r="M34" s="256" t="str">
        <f>IFERROR(VLOOKUP($A34,③女入力!$B$10:$AV$33,19),"")</f>
        <v/>
      </c>
      <c r="N34" s="256" t="str">
        <f>IFERROR(VLOOKUP($A34,③女入力!$B$10:$AV$33,21),"")</f>
        <v/>
      </c>
      <c r="O34" s="257" t="str">
        <f>IFERROR(VLOOKUP($A34,③女入力!$B$10:$AV$33,23),"")</f>
        <v/>
      </c>
      <c r="P34" s="258" t="str">
        <f>IFERROR(VLOOKUP($A34,③女入力!$B$10:$AV$33,34),"")</f>
        <v/>
      </c>
      <c r="Q34" s="259" t="str">
        <f>IFERROR(VLOOKUP($A34,③女入力!$B$10:$AV$33,37),"")</f>
        <v/>
      </c>
      <c r="R34" s="260" t="str">
        <f t="shared" ref="R34:R40" si="14">IF($E34="","",$AD$32)</f>
        <v/>
      </c>
      <c r="S34" s="261" t="str">
        <f t="shared" ref="S34:S40" si="15">IF($E34="","",$AE$32)</f>
        <v/>
      </c>
      <c r="T34" s="262" t="str">
        <f t="shared" ref="T34:T40" si="16">IF($E34="","",$AF$32)</f>
        <v/>
      </c>
      <c r="U34" s="262" t="str">
        <f t="shared" ref="U34:U40" si="17">IF($E34="","",$AG$32)</f>
        <v/>
      </c>
      <c r="V34" s="262" t="str">
        <f t="shared" ref="V34:V40" si="18">IF($E34="","",$AH$32)</f>
        <v/>
      </c>
      <c r="W34" s="262" t="str">
        <f t="shared" ref="W34:W40" si="19">IF($E34="","",$AI$32)</f>
        <v/>
      </c>
      <c r="X34" s="263" t="str">
        <f>IFERROR(VLOOKUP($A34,③女入力!$B$10:$AU$33,29),"")</f>
        <v/>
      </c>
    </row>
    <row r="35" spans="1:24" s="10" customFormat="1" ht="30" customHeight="1" thickBot="1">
      <c r="A35" s="77">
        <f>⑥女選択!AD12</f>
        <v>0</v>
      </c>
      <c r="B35" s="32">
        <v>3</v>
      </c>
      <c r="C35" s="220" t="str">
        <f>IFERROR(VLOOKUP($A35,③女入力!$B$10:$AV$33,40),"")</f>
        <v/>
      </c>
      <c r="D35" s="181">
        <f>⑥女選択!AE12</f>
        <v>0</v>
      </c>
      <c r="E35" s="252" t="str">
        <f>IFERROR(VLOOKUP($A35,③女入力!$B$10:$AV$33,3),"")</f>
        <v/>
      </c>
      <c r="F35" s="253" t="str">
        <f>IFERROR(VLOOKUP($A35,③女入力!$B$10:$AV$33,7),"")</f>
        <v/>
      </c>
      <c r="G35" s="252" t="str">
        <f>IFERROR(VLOOKUP($A35,③女入力!$B$10:$AV$33,11),"")</f>
        <v/>
      </c>
      <c r="H35" s="253" t="str">
        <f>IFERROR(VLOOKUP($A35,③女入力!$B$10:$AV$33,15),"")</f>
        <v/>
      </c>
      <c r="I35" s="254" t="str">
        <f t="shared" si="10"/>
        <v/>
      </c>
      <c r="J35" s="264" t="str">
        <f t="shared" si="11"/>
        <v/>
      </c>
      <c r="K35" s="252" t="str">
        <f t="shared" si="12"/>
        <v/>
      </c>
      <c r="L35" s="253" t="str">
        <f t="shared" si="13"/>
        <v/>
      </c>
      <c r="M35" s="256" t="str">
        <f>IFERROR(VLOOKUP($A35,③女入力!$B$10:$AV$33,19),"")</f>
        <v/>
      </c>
      <c r="N35" s="256" t="str">
        <f>IFERROR(VLOOKUP($A35,③女入力!$B$10:$AV$33,21),"")</f>
        <v/>
      </c>
      <c r="O35" s="257" t="str">
        <f>IFERROR(VLOOKUP($A35,③女入力!$B$10:$AV$33,23),"")</f>
        <v/>
      </c>
      <c r="P35" s="258" t="str">
        <f>IFERROR(VLOOKUP($A35,③女入力!$B$10:$AV$33,34),"")</f>
        <v/>
      </c>
      <c r="Q35" s="259" t="str">
        <f>IFERROR(VLOOKUP($A35,③女入力!$B$10:$AV$33,37),"")</f>
        <v/>
      </c>
      <c r="R35" s="260" t="str">
        <f t="shared" si="14"/>
        <v/>
      </c>
      <c r="S35" s="261" t="str">
        <f t="shared" si="15"/>
        <v/>
      </c>
      <c r="T35" s="262" t="str">
        <f t="shared" si="16"/>
        <v/>
      </c>
      <c r="U35" s="262" t="str">
        <f t="shared" si="17"/>
        <v/>
      </c>
      <c r="V35" s="262" t="str">
        <f t="shared" si="18"/>
        <v/>
      </c>
      <c r="W35" s="262" t="str">
        <f t="shared" si="19"/>
        <v/>
      </c>
      <c r="X35" s="263" t="str">
        <f>IFERROR(VLOOKUP($A35,③女入力!$B$10:$AU$33,29),"")</f>
        <v/>
      </c>
    </row>
    <row r="36" spans="1:24" s="10" customFormat="1" ht="30" customHeight="1" thickBot="1">
      <c r="A36" s="77">
        <f>⑥女選択!AD13</f>
        <v>0</v>
      </c>
      <c r="B36" s="31">
        <v>4</v>
      </c>
      <c r="C36" s="220" t="str">
        <f>IFERROR(VLOOKUP($A36,③女入力!$B$10:$AV$33,40),"")</f>
        <v/>
      </c>
      <c r="D36" s="181">
        <f>⑥女選択!AE13</f>
        <v>0</v>
      </c>
      <c r="E36" s="252" t="str">
        <f>IFERROR(VLOOKUP($A36,③女入力!$B$10:$AV$33,3),"")</f>
        <v/>
      </c>
      <c r="F36" s="253" t="str">
        <f>IFERROR(VLOOKUP($A36,③女入力!$B$10:$AV$33,7),"")</f>
        <v/>
      </c>
      <c r="G36" s="252" t="str">
        <f>IFERROR(VLOOKUP($A36,③女入力!$B$10:$AV$33,11),"")</f>
        <v/>
      </c>
      <c r="H36" s="253" t="str">
        <f>IFERROR(VLOOKUP($A36,③女入力!$B$10:$AV$33,15),"")</f>
        <v/>
      </c>
      <c r="I36" s="254" t="str">
        <f t="shared" si="10"/>
        <v/>
      </c>
      <c r="J36" s="264" t="str">
        <f t="shared" si="11"/>
        <v/>
      </c>
      <c r="K36" s="252" t="str">
        <f t="shared" si="12"/>
        <v/>
      </c>
      <c r="L36" s="253" t="str">
        <f t="shared" si="13"/>
        <v/>
      </c>
      <c r="M36" s="256" t="str">
        <f>IFERROR(VLOOKUP($A36,③女入力!$B$10:$AV$33,19),"")</f>
        <v/>
      </c>
      <c r="N36" s="256" t="str">
        <f>IFERROR(VLOOKUP($A36,③女入力!$B$10:$AV$33,21),"")</f>
        <v/>
      </c>
      <c r="O36" s="257" t="str">
        <f>IFERROR(VLOOKUP($A36,③女入力!$B$10:$AV$33,23),"")</f>
        <v/>
      </c>
      <c r="P36" s="258" t="str">
        <f>IFERROR(VLOOKUP($A36,③女入力!$B$10:$AV$33,34),"")</f>
        <v/>
      </c>
      <c r="Q36" s="259" t="str">
        <f>IFERROR(VLOOKUP($A36,③女入力!$B$10:$AV$33,37),"")</f>
        <v/>
      </c>
      <c r="R36" s="260" t="str">
        <f t="shared" si="14"/>
        <v/>
      </c>
      <c r="S36" s="261" t="str">
        <f t="shared" si="15"/>
        <v/>
      </c>
      <c r="T36" s="262" t="str">
        <f t="shared" si="16"/>
        <v/>
      </c>
      <c r="U36" s="262" t="str">
        <f t="shared" si="17"/>
        <v/>
      </c>
      <c r="V36" s="262" t="str">
        <f t="shared" si="18"/>
        <v/>
      </c>
      <c r="W36" s="262" t="str">
        <f t="shared" si="19"/>
        <v/>
      </c>
      <c r="X36" s="263" t="str">
        <f>IFERROR(VLOOKUP($A36,③女入力!$B$10:$AU$33,29),"")</f>
        <v/>
      </c>
    </row>
    <row r="37" spans="1:24" s="10" customFormat="1" ht="30" customHeight="1" thickBot="1">
      <c r="A37" s="77">
        <f>⑥女選択!AD14</f>
        <v>0</v>
      </c>
      <c r="B37" s="32">
        <v>5</v>
      </c>
      <c r="C37" s="220" t="str">
        <f>IFERROR(VLOOKUP($A37,③女入力!$B$10:$AV$33,40),"")</f>
        <v/>
      </c>
      <c r="D37" s="181">
        <f>⑥女選択!AE14</f>
        <v>0</v>
      </c>
      <c r="E37" s="252" t="str">
        <f>IFERROR(VLOOKUP($A37,③女入力!$B$10:$AV$33,3),"")</f>
        <v/>
      </c>
      <c r="F37" s="253" t="str">
        <f>IFERROR(VLOOKUP($A37,③女入力!$B$10:$AV$33,7),"")</f>
        <v/>
      </c>
      <c r="G37" s="252" t="str">
        <f>IFERROR(VLOOKUP($A37,③女入力!$B$10:$AV$33,11),"")</f>
        <v/>
      </c>
      <c r="H37" s="253" t="str">
        <f>IFERROR(VLOOKUP($A37,③女入力!$B$10:$AV$33,15),"")</f>
        <v/>
      </c>
      <c r="I37" s="254" t="str">
        <f t="shared" si="10"/>
        <v/>
      </c>
      <c r="J37" s="264" t="str">
        <f t="shared" si="11"/>
        <v/>
      </c>
      <c r="K37" s="252" t="str">
        <f t="shared" si="12"/>
        <v/>
      </c>
      <c r="L37" s="253" t="str">
        <f t="shared" si="13"/>
        <v/>
      </c>
      <c r="M37" s="256" t="str">
        <f>IFERROR(VLOOKUP($A37,③女入力!$B$10:$AV$33,19),"")</f>
        <v/>
      </c>
      <c r="N37" s="256" t="str">
        <f>IFERROR(VLOOKUP($A37,③女入力!$B$10:$AV$33,21),"")</f>
        <v/>
      </c>
      <c r="O37" s="257" t="str">
        <f>IFERROR(VLOOKUP($A37,③女入力!$B$10:$AV$33,23),"")</f>
        <v/>
      </c>
      <c r="P37" s="258" t="str">
        <f>IFERROR(VLOOKUP($A37,③女入力!$B$10:$AV$33,34),"")</f>
        <v/>
      </c>
      <c r="Q37" s="259" t="str">
        <f>IFERROR(VLOOKUP($A37,③女入力!$B$10:$AV$33,37),"")</f>
        <v/>
      </c>
      <c r="R37" s="260" t="str">
        <f t="shared" si="14"/>
        <v/>
      </c>
      <c r="S37" s="261" t="str">
        <f t="shared" si="15"/>
        <v/>
      </c>
      <c r="T37" s="262" t="str">
        <f t="shared" si="16"/>
        <v/>
      </c>
      <c r="U37" s="262" t="str">
        <f t="shared" si="17"/>
        <v/>
      </c>
      <c r="V37" s="262" t="str">
        <f t="shared" si="18"/>
        <v/>
      </c>
      <c r="W37" s="262" t="str">
        <f t="shared" si="19"/>
        <v/>
      </c>
      <c r="X37" s="263" t="str">
        <f>IFERROR(VLOOKUP($A37,③女入力!$B$10:$AU$33,29),"")</f>
        <v/>
      </c>
    </row>
    <row r="38" spans="1:24" s="10" customFormat="1" ht="30" customHeight="1" thickBot="1">
      <c r="A38" s="77">
        <f>⑥女選択!AD15</f>
        <v>0</v>
      </c>
      <c r="B38" s="31">
        <v>6</v>
      </c>
      <c r="C38" s="220" t="str">
        <f>IFERROR(VLOOKUP($A38,③女入力!$B$10:$AV$33,40),"")</f>
        <v/>
      </c>
      <c r="D38" s="181">
        <f>⑥女選択!AE15</f>
        <v>0</v>
      </c>
      <c r="E38" s="252" t="str">
        <f>IFERROR(VLOOKUP($A38,③女入力!$B$10:$AV$33,3),"")</f>
        <v/>
      </c>
      <c r="F38" s="253" t="str">
        <f>IFERROR(VLOOKUP($A38,③女入力!$B$10:$AV$33,7),"")</f>
        <v/>
      </c>
      <c r="G38" s="252" t="str">
        <f>IFERROR(VLOOKUP($A38,③女入力!$B$10:$AV$33,11),"")</f>
        <v/>
      </c>
      <c r="H38" s="253" t="str">
        <f>IFERROR(VLOOKUP($A38,③女入力!$B$10:$AV$33,15),"")</f>
        <v/>
      </c>
      <c r="I38" s="254" t="str">
        <f t="shared" si="10"/>
        <v/>
      </c>
      <c r="J38" s="264" t="str">
        <f t="shared" si="11"/>
        <v/>
      </c>
      <c r="K38" s="252" t="str">
        <f t="shared" si="12"/>
        <v/>
      </c>
      <c r="L38" s="253" t="str">
        <f t="shared" si="13"/>
        <v/>
      </c>
      <c r="M38" s="256" t="str">
        <f>IFERROR(VLOOKUP($A38,③女入力!$B$10:$AV$33,19),"")</f>
        <v/>
      </c>
      <c r="N38" s="256" t="str">
        <f>IFERROR(VLOOKUP($A38,③女入力!$B$10:$AV$33,21),"")</f>
        <v/>
      </c>
      <c r="O38" s="257" t="str">
        <f>IFERROR(VLOOKUP($A38,③女入力!$B$10:$AV$33,23),"")</f>
        <v/>
      </c>
      <c r="P38" s="258" t="str">
        <f>IFERROR(VLOOKUP($A38,③女入力!$B$10:$AV$33,34),"")</f>
        <v/>
      </c>
      <c r="Q38" s="259" t="str">
        <f>IFERROR(VLOOKUP($A38,③女入力!$B$10:$AV$33,37),"")</f>
        <v/>
      </c>
      <c r="R38" s="260" t="str">
        <f t="shared" si="14"/>
        <v/>
      </c>
      <c r="S38" s="261" t="str">
        <f t="shared" si="15"/>
        <v/>
      </c>
      <c r="T38" s="262" t="str">
        <f t="shared" si="16"/>
        <v/>
      </c>
      <c r="U38" s="262" t="str">
        <f t="shared" si="17"/>
        <v/>
      </c>
      <c r="V38" s="262" t="str">
        <f t="shared" si="18"/>
        <v/>
      </c>
      <c r="W38" s="262" t="str">
        <f t="shared" si="19"/>
        <v/>
      </c>
      <c r="X38" s="263" t="str">
        <f>IFERROR(VLOOKUP($A38,③女入力!$B$10:$AU$33,29),"")</f>
        <v/>
      </c>
    </row>
    <row r="39" spans="1:24" s="10" customFormat="1" ht="30" customHeight="1" thickBot="1">
      <c r="A39" s="77">
        <f>⑥女選択!AD16</f>
        <v>0</v>
      </c>
      <c r="B39" s="32">
        <v>7</v>
      </c>
      <c r="C39" s="220" t="str">
        <f>IFERROR(VLOOKUP($A39,③女入力!$B$10:$AV$33,40),"")</f>
        <v/>
      </c>
      <c r="D39" s="181">
        <f>⑥女選択!AE16</f>
        <v>0</v>
      </c>
      <c r="E39" s="252" t="str">
        <f>IFERROR(VLOOKUP($A39,③女入力!$B$10:$AV$33,3),"")</f>
        <v/>
      </c>
      <c r="F39" s="253" t="str">
        <f>IFERROR(VLOOKUP($A39,③女入力!$B$10:$AV$33,7),"")</f>
        <v/>
      </c>
      <c r="G39" s="252" t="str">
        <f>IFERROR(VLOOKUP($A39,③女入力!$B$10:$AV$33,11),"")</f>
        <v/>
      </c>
      <c r="H39" s="253" t="str">
        <f>IFERROR(VLOOKUP($A39,③女入力!$B$10:$AV$33,15),"")</f>
        <v/>
      </c>
      <c r="I39" s="254" t="str">
        <f t="shared" si="10"/>
        <v/>
      </c>
      <c r="J39" s="264" t="str">
        <f t="shared" si="11"/>
        <v/>
      </c>
      <c r="K39" s="252" t="str">
        <f t="shared" si="12"/>
        <v/>
      </c>
      <c r="L39" s="253" t="str">
        <f t="shared" si="13"/>
        <v/>
      </c>
      <c r="M39" s="256" t="str">
        <f>IFERROR(VLOOKUP($A39,③女入力!$B$10:$AV$33,19),"")</f>
        <v/>
      </c>
      <c r="N39" s="256" t="str">
        <f>IFERROR(VLOOKUP($A39,③女入力!$B$10:$AV$33,21),"")</f>
        <v/>
      </c>
      <c r="O39" s="257" t="str">
        <f>IFERROR(VLOOKUP($A39,③女入力!$B$10:$AV$33,23),"")</f>
        <v/>
      </c>
      <c r="P39" s="258" t="str">
        <f>IFERROR(VLOOKUP($A39,③女入力!$B$10:$AV$33,34),"")</f>
        <v/>
      </c>
      <c r="Q39" s="259" t="str">
        <f>IFERROR(VLOOKUP($A39,③女入力!$B$10:$AV$33,37),"")</f>
        <v/>
      </c>
      <c r="R39" s="260" t="str">
        <f t="shared" si="14"/>
        <v/>
      </c>
      <c r="S39" s="261" t="str">
        <f t="shared" si="15"/>
        <v/>
      </c>
      <c r="T39" s="262" t="str">
        <f t="shared" si="16"/>
        <v/>
      </c>
      <c r="U39" s="262" t="str">
        <f t="shared" si="17"/>
        <v/>
      </c>
      <c r="V39" s="262" t="str">
        <f t="shared" si="18"/>
        <v/>
      </c>
      <c r="W39" s="262" t="str">
        <f t="shared" si="19"/>
        <v/>
      </c>
      <c r="X39" s="263" t="str">
        <f>IFERROR(VLOOKUP($A39,③女入力!$B$10:$AU$33,29),"")</f>
        <v/>
      </c>
    </row>
    <row r="40" spans="1:24" s="10" customFormat="1" ht="30" customHeight="1" thickBot="1">
      <c r="A40" s="77">
        <f>⑥女選択!AD17</f>
        <v>0</v>
      </c>
      <c r="B40" s="31">
        <v>8</v>
      </c>
      <c r="C40" s="220" t="str">
        <f>IFERROR(VLOOKUP($A40,③女入力!$B$10:$AV$33,40),"")</f>
        <v/>
      </c>
      <c r="D40" s="181">
        <f>⑥女選択!AE17</f>
        <v>0</v>
      </c>
      <c r="E40" s="252" t="str">
        <f>IFERROR(VLOOKUP($A40,③女入力!$B$10:$AV$33,3),"")</f>
        <v/>
      </c>
      <c r="F40" s="253" t="str">
        <f>IFERROR(VLOOKUP($A40,③女入力!$B$10:$AV$33,7),"")</f>
        <v/>
      </c>
      <c r="G40" s="252" t="str">
        <f>IFERROR(VLOOKUP($A40,③女入力!$B$10:$AV$33,11),"")</f>
        <v/>
      </c>
      <c r="H40" s="253" t="str">
        <f>IFERROR(VLOOKUP($A40,③女入力!$B$10:$AV$33,15),"")</f>
        <v/>
      </c>
      <c r="I40" s="254" t="str">
        <f t="shared" si="10"/>
        <v/>
      </c>
      <c r="J40" s="264" t="str">
        <f t="shared" si="11"/>
        <v/>
      </c>
      <c r="K40" s="252" t="str">
        <f t="shared" si="12"/>
        <v/>
      </c>
      <c r="L40" s="253" t="str">
        <f t="shared" si="13"/>
        <v/>
      </c>
      <c r="M40" s="256" t="str">
        <f>IFERROR(VLOOKUP($A40,③女入力!$B$10:$AV$33,19),"")</f>
        <v/>
      </c>
      <c r="N40" s="256" t="str">
        <f>IFERROR(VLOOKUP($A40,③女入力!$B$10:$AV$33,21),"")</f>
        <v/>
      </c>
      <c r="O40" s="257" t="str">
        <f>IFERROR(VLOOKUP($A40,③女入力!$B$10:$AV$33,23),"")</f>
        <v/>
      </c>
      <c r="P40" s="258" t="str">
        <f>IFERROR(VLOOKUP($A40,③女入力!$B$10:$AV$33,34),"")</f>
        <v/>
      </c>
      <c r="Q40" s="259" t="str">
        <f>IFERROR(VLOOKUP($A40,③女入力!$B$10:$AV$33,37),"")</f>
        <v/>
      </c>
      <c r="R40" s="260" t="str">
        <f t="shared" si="14"/>
        <v/>
      </c>
      <c r="S40" s="261" t="str">
        <f t="shared" si="15"/>
        <v/>
      </c>
      <c r="T40" s="262" t="str">
        <f t="shared" si="16"/>
        <v/>
      </c>
      <c r="U40" s="262" t="str">
        <f t="shared" si="17"/>
        <v/>
      </c>
      <c r="V40" s="262" t="str">
        <f t="shared" si="18"/>
        <v/>
      </c>
      <c r="W40" s="262" t="str">
        <f t="shared" si="19"/>
        <v/>
      </c>
      <c r="X40" s="263" t="str">
        <f>IFERROR(VLOOKUP($A40,③女入力!$B$10:$AU$33,29),"")</f>
        <v/>
      </c>
    </row>
    <row r="41" spans="1:24" s="10" customFormat="1" ht="30" hidden="1" customHeight="1" thickBot="1">
      <c r="A41" s="77">
        <f>⑥女選択!AD18</f>
        <v>0</v>
      </c>
      <c r="B41" s="32">
        <v>9</v>
      </c>
      <c r="C41" s="220" t="str">
        <f>IFERROR(VLOOKUP($A41,③女入力!$B$10:$AV$33,40),"")</f>
        <v/>
      </c>
      <c r="D41" s="181">
        <f>⑥女選択!AE18</f>
        <v>0</v>
      </c>
      <c r="E41" s="78" t="str">
        <f>IFERROR(VLOOKUP($A41,③女入力!$B$10:$AV$33,3),"")</f>
        <v/>
      </c>
      <c r="F41" s="79" t="str">
        <f>IFERROR(VLOOKUP($A41,③女入力!$B$10:$AV$33,7),"")</f>
        <v/>
      </c>
      <c r="G41" s="78" t="str">
        <f>IFERROR(VLOOKUP($A41,③女入力!$B$10:$AV$33,11),"")</f>
        <v/>
      </c>
      <c r="H41" s="79" t="str">
        <f>IFERROR(VLOOKUP($A41,③女入力!$B$10:$AV$33,15),"")</f>
        <v/>
      </c>
      <c r="I41" s="118" t="str">
        <f>IF($E41="","",#REF!)</f>
        <v/>
      </c>
      <c r="J41" s="119" t="str">
        <f>IF($E41="","",#REF!)</f>
        <v/>
      </c>
      <c r="K41" s="78" t="str">
        <f>IF($E41="","",#REF!)</f>
        <v/>
      </c>
      <c r="L41" s="79" t="str">
        <f>IF($E41="","",#REF!)</f>
        <v/>
      </c>
      <c r="M41" s="80" t="str">
        <f>IFERROR(VLOOKUP($A41,③女入力!$B$10:$AV$33,19),"")</f>
        <v/>
      </c>
      <c r="N41" s="80" t="str">
        <f>IFERROR(VLOOKUP($A41,③女入力!$B$10:$AV$33,21),"")</f>
        <v/>
      </c>
      <c r="O41" s="81" t="str">
        <f>IFERROR(VLOOKUP($A41,③女入力!$B$10:$AV$33,23),"")</f>
        <v/>
      </c>
      <c r="P41" s="82" t="str">
        <f>IFERROR(VLOOKUP($A41,③女入力!$B$10:$AV$33,34),"")</f>
        <v/>
      </c>
      <c r="Q41" s="83" t="str">
        <f>IFERROR(VLOOKUP($A41,③女入力!$B$10:$AV$33,37),"")</f>
        <v/>
      </c>
      <c r="R41" s="84" t="str">
        <f>IF($E41="","",#REF!)</f>
        <v/>
      </c>
      <c r="S41" s="85" t="str">
        <f>IF($E41="","",#REF!)</f>
        <v/>
      </c>
      <c r="T41" s="208" t="str">
        <f>IF($E41="","",#REF!)</f>
        <v/>
      </c>
      <c r="U41" s="208" t="str">
        <f>IF($E41="","",#REF!)</f>
        <v/>
      </c>
      <c r="V41" s="208" t="str">
        <f>IF($E41="","",#REF!)</f>
        <v/>
      </c>
      <c r="W41" s="208" t="str">
        <f>IF($E41="","",#REF!)</f>
        <v/>
      </c>
      <c r="X41" s="209" t="str">
        <f>IFERROR(VLOOKUP($A41,③女入力!$B$10:$AU$33,29),"")</f>
        <v/>
      </c>
    </row>
    <row r="42" spans="1:24" ht="30" hidden="1" customHeight="1" thickBot="1">
      <c r="A42" s="77">
        <f>⑥女選択!AD19</f>
        <v>0</v>
      </c>
      <c r="B42" s="31">
        <v>10</v>
      </c>
      <c r="C42" s="220" t="str">
        <f>IFERROR(VLOOKUP($A42,③女入力!$B$10:$AV$33,40),"")</f>
        <v/>
      </c>
      <c r="D42" s="181">
        <f>⑥女選択!AE19</f>
        <v>0</v>
      </c>
      <c r="E42" s="78" t="str">
        <f>IFERROR(VLOOKUP($A42,③女入力!$B$10:$AV$33,3),"")</f>
        <v/>
      </c>
      <c r="F42" s="79" t="str">
        <f>IFERROR(VLOOKUP($A42,③女入力!$B$10:$AV$33,7),"")</f>
        <v/>
      </c>
      <c r="G42" s="78" t="str">
        <f>IFERROR(VLOOKUP($A42,③女入力!$B$10:$AV$33,11),"")</f>
        <v/>
      </c>
      <c r="H42" s="79" t="str">
        <f>IFERROR(VLOOKUP($A42,③女入力!$B$10:$AV$33,15),"")</f>
        <v/>
      </c>
      <c r="I42" s="118" t="str">
        <f>IF($E42="","",#REF!)</f>
        <v/>
      </c>
      <c r="J42" s="119" t="str">
        <f>IF($E42="","",#REF!)</f>
        <v/>
      </c>
      <c r="K42" s="78" t="str">
        <f>IF($E42="","",#REF!)</f>
        <v/>
      </c>
      <c r="L42" s="79" t="str">
        <f>IF($E42="","",#REF!)</f>
        <v/>
      </c>
      <c r="M42" s="80" t="str">
        <f>IFERROR(VLOOKUP($A42,③女入力!$B$10:$AV$33,19),"")</f>
        <v/>
      </c>
      <c r="N42" s="80" t="str">
        <f>IFERROR(VLOOKUP($A42,③女入力!$B$10:$AV$33,21),"")</f>
        <v/>
      </c>
      <c r="O42" s="81" t="str">
        <f>IFERROR(VLOOKUP($A42,③女入力!$B$10:$AV$33,23),"")</f>
        <v/>
      </c>
      <c r="P42" s="82" t="str">
        <f>IFERROR(VLOOKUP($A42,③女入力!$B$10:$AV$33,34),"")</f>
        <v/>
      </c>
      <c r="Q42" s="83" t="str">
        <f>IFERROR(VLOOKUP($A42,③女入力!$B$10:$AV$33,37),"")</f>
        <v/>
      </c>
      <c r="R42" s="84" t="str">
        <f>IF($E42="","",#REF!)</f>
        <v/>
      </c>
      <c r="S42" s="85" t="str">
        <f>IF($E42="","",#REF!)</f>
        <v/>
      </c>
      <c r="T42" s="208" t="str">
        <f>IF($E42="","",#REF!)</f>
        <v/>
      </c>
      <c r="U42" s="208" t="str">
        <f>IF($E42="","",#REF!)</f>
        <v/>
      </c>
      <c r="V42" s="208" t="str">
        <f>IF($E42="","",#REF!)</f>
        <v/>
      </c>
      <c r="W42" s="208" t="str">
        <f>IF($E42="","",#REF!)</f>
        <v/>
      </c>
      <c r="X42" s="209" t="str">
        <f>IFERROR(VLOOKUP($A42,③女入力!$B$10:$AU$33,29),"")</f>
        <v/>
      </c>
    </row>
    <row r="43" spans="1:24" ht="30" hidden="1" customHeight="1" thickBot="1">
      <c r="A43" s="77">
        <f>⑥女選択!AD20</f>
        <v>0</v>
      </c>
      <c r="B43" s="32">
        <v>11</v>
      </c>
      <c r="C43" s="220" t="str">
        <f>IFERROR(VLOOKUP($A43,③女入力!$B$10:$AV$33,40),"")</f>
        <v/>
      </c>
      <c r="D43" s="181">
        <f>⑥女選択!AE20</f>
        <v>0</v>
      </c>
      <c r="E43" s="78" t="str">
        <f>IFERROR(VLOOKUP($A43,③女入力!$B$10:$AV$33,3),"")</f>
        <v/>
      </c>
      <c r="F43" s="79" t="str">
        <f>IFERROR(VLOOKUP($A43,③女入力!$B$10:$AV$33,7),"")</f>
        <v/>
      </c>
      <c r="G43" s="78" t="str">
        <f>IFERROR(VLOOKUP($A43,③女入力!$B$10:$AV$33,11),"")</f>
        <v/>
      </c>
      <c r="H43" s="79" t="str">
        <f>IFERROR(VLOOKUP($A43,③女入力!$B$10:$AV$33,15),"")</f>
        <v/>
      </c>
      <c r="I43" s="118" t="str">
        <f>IF($E43="","",#REF!)</f>
        <v/>
      </c>
      <c r="J43" s="119" t="str">
        <f>IF($E43="","",#REF!)</f>
        <v/>
      </c>
      <c r="K43" s="78" t="str">
        <f>IF($E43="","",#REF!)</f>
        <v/>
      </c>
      <c r="L43" s="79" t="str">
        <f>IF($E43="","",#REF!)</f>
        <v/>
      </c>
      <c r="M43" s="80" t="str">
        <f>IFERROR(VLOOKUP($A43,③女入力!$B$10:$AV$33,19),"")</f>
        <v/>
      </c>
      <c r="N43" s="80" t="str">
        <f>IFERROR(VLOOKUP($A43,③女入力!$B$10:$AV$33,21),"")</f>
        <v/>
      </c>
      <c r="O43" s="81" t="str">
        <f>IFERROR(VLOOKUP($A43,③女入力!$B$10:$AV$33,23),"")</f>
        <v/>
      </c>
      <c r="P43" s="82" t="str">
        <f>IFERROR(VLOOKUP($A43,③女入力!$B$10:$AV$33,34),"")</f>
        <v/>
      </c>
      <c r="Q43" s="83" t="str">
        <f>IFERROR(VLOOKUP($A43,③女入力!$B$10:$AV$33,37),"")</f>
        <v/>
      </c>
      <c r="R43" s="84" t="str">
        <f>IF($E43="","",#REF!)</f>
        <v/>
      </c>
      <c r="S43" s="85" t="str">
        <f>IF($E43="","",#REF!)</f>
        <v/>
      </c>
      <c r="T43" s="208" t="str">
        <f>IF($E43="","",#REF!)</f>
        <v/>
      </c>
      <c r="U43" s="208" t="str">
        <f>IF($E43="","",#REF!)</f>
        <v/>
      </c>
      <c r="V43" s="208" t="str">
        <f>IF($E43="","",#REF!)</f>
        <v/>
      </c>
      <c r="W43" s="208" t="str">
        <f>IF($E43="","",#REF!)</f>
        <v/>
      </c>
      <c r="X43" s="209" t="str">
        <f>IFERROR(VLOOKUP($A43,③女入力!$B$10:$AU$33,29),"")</f>
        <v/>
      </c>
    </row>
    <row r="44" spans="1:24" ht="30" hidden="1" customHeight="1" thickBot="1">
      <c r="A44" s="77">
        <f>⑥女選択!AD21</f>
        <v>0</v>
      </c>
      <c r="B44" s="31">
        <v>12</v>
      </c>
      <c r="C44" s="220" t="str">
        <f>IFERROR(VLOOKUP($A44,③女入力!$B$10:$AV$33,40),"")</f>
        <v/>
      </c>
      <c r="D44" s="181">
        <f>⑥女選択!AE21</f>
        <v>0</v>
      </c>
      <c r="E44" s="78" t="str">
        <f>IFERROR(VLOOKUP($A44,③女入力!$B$10:$AV$33,3),"")</f>
        <v/>
      </c>
      <c r="F44" s="79" t="str">
        <f>IFERROR(VLOOKUP($A44,③女入力!$B$10:$AV$33,7),"")</f>
        <v/>
      </c>
      <c r="G44" s="78" t="str">
        <f>IFERROR(VLOOKUP($A44,③女入力!$B$10:$AV$33,11),"")</f>
        <v/>
      </c>
      <c r="H44" s="79" t="str">
        <f>IFERROR(VLOOKUP($A44,③女入力!$B$10:$AV$33,15),"")</f>
        <v/>
      </c>
      <c r="I44" s="118" t="str">
        <f>IF($E44="","",#REF!)</f>
        <v/>
      </c>
      <c r="J44" s="119" t="str">
        <f>IF($E44="","",#REF!)</f>
        <v/>
      </c>
      <c r="K44" s="78" t="str">
        <f>IF($E44="","",#REF!)</f>
        <v/>
      </c>
      <c r="L44" s="79" t="str">
        <f>IF($E44="","",#REF!)</f>
        <v/>
      </c>
      <c r="M44" s="80" t="str">
        <f>IFERROR(VLOOKUP($A44,③女入力!$B$10:$AV$33,19),"")</f>
        <v/>
      </c>
      <c r="N44" s="80" t="str">
        <f>IFERROR(VLOOKUP($A44,③女入力!$B$10:$AV$33,21),"")</f>
        <v/>
      </c>
      <c r="O44" s="81" t="str">
        <f>IFERROR(VLOOKUP($A44,③女入力!$B$10:$AV$33,23),"")</f>
        <v/>
      </c>
      <c r="P44" s="82" t="str">
        <f>IFERROR(VLOOKUP($A44,③女入力!$B$10:$AV$33,34),"")</f>
        <v/>
      </c>
      <c r="Q44" s="83" t="str">
        <f>IFERROR(VLOOKUP($A44,③女入力!$B$10:$AV$33,37),"")</f>
        <v/>
      </c>
      <c r="R44" s="84" t="str">
        <f>IF($E44="","",#REF!)</f>
        <v/>
      </c>
      <c r="S44" s="85" t="str">
        <f>IF($E44="","",#REF!)</f>
        <v/>
      </c>
      <c r="T44" s="208" t="str">
        <f>IF($E44="","",#REF!)</f>
        <v/>
      </c>
      <c r="U44" s="208" t="str">
        <f>IF($E44="","",#REF!)</f>
        <v/>
      </c>
      <c r="V44" s="208" t="str">
        <f>IF($E44="","",#REF!)</f>
        <v/>
      </c>
      <c r="W44" s="208" t="str">
        <f>IF($E44="","",#REF!)</f>
        <v/>
      </c>
      <c r="X44" s="209" t="str">
        <f>IFERROR(VLOOKUP($A44,③女入力!$B$10:$AU$33,29),"")</f>
        <v/>
      </c>
    </row>
    <row r="45" spans="1:24" ht="30" hidden="1" customHeight="1" thickBot="1">
      <c r="A45" s="77">
        <f>⑥女選択!AD22</f>
        <v>0</v>
      </c>
      <c r="B45" s="32">
        <v>13</v>
      </c>
      <c r="C45" s="220" t="str">
        <f>IFERROR(VLOOKUP($A45,③女入力!$B$10:$AV$33,40),"")</f>
        <v/>
      </c>
      <c r="D45" s="181">
        <f>⑥女選択!AE22</f>
        <v>0</v>
      </c>
      <c r="E45" s="78" t="str">
        <f>IFERROR(VLOOKUP($A45,③女入力!$B$10:$AV$33,3),"")</f>
        <v/>
      </c>
      <c r="F45" s="79" t="str">
        <f>IFERROR(VLOOKUP($A45,③女入力!$B$10:$AV$33,7),"")</f>
        <v/>
      </c>
      <c r="G45" s="78" t="str">
        <f>IFERROR(VLOOKUP($A45,③女入力!$B$10:$AV$33,11),"")</f>
        <v/>
      </c>
      <c r="H45" s="79" t="str">
        <f>IFERROR(VLOOKUP($A45,③女入力!$B$10:$AV$33,15),"")</f>
        <v/>
      </c>
      <c r="I45" s="118" t="str">
        <f>IF($E45="","",#REF!)</f>
        <v/>
      </c>
      <c r="J45" s="119" t="str">
        <f>IF($E45="","",#REF!)</f>
        <v/>
      </c>
      <c r="K45" s="78" t="str">
        <f>IF($E45="","",#REF!)</f>
        <v/>
      </c>
      <c r="L45" s="79" t="str">
        <f>IF($E45="","",#REF!)</f>
        <v/>
      </c>
      <c r="M45" s="80" t="str">
        <f>IFERROR(VLOOKUP($A45,③女入力!$B$10:$AV$33,19),"")</f>
        <v/>
      </c>
      <c r="N45" s="80" t="str">
        <f>IFERROR(VLOOKUP($A45,③女入力!$B$10:$AV$33,21),"")</f>
        <v/>
      </c>
      <c r="O45" s="81" t="str">
        <f>IFERROR(VLOOKUP($A45,③女入力!$B$10:$AV$33,23),"")</f>
        <v/>
      </c>
      <c r="P45" s="82" t="str">
        <f>IFERROR(VLOOKUP($A45,③女入力!$B$10:$AV$33,34),"")</f>
        <v/>
      </c>
      <c r="Q45" s="83" t="str">
        <f>IFERROR(VLOOKUP($A45,③女入力!$B$10:$AV$33,37),"")</f>
        <v/>
      </c>
      <c r="R45" s="84" t="str">
        <f>IF($E45="","",#REF!)</f>
        <v/>
      </c>
      <c r="S45" s="85" t="str">
        <f>IF($E45="","",#REF!)</f>
        <v/>
      </c>
      <c r="T45" s="208" t="str">
        <f>IF($E45="","",#REF!)</f>
        <v/>
      </c>
      <c r="U45" s="208" t="str">
        <f>IF($E45="","",#REF!)</f>
        <v/>
      </c>
      <c r="V45" s="208" t="str">
        <f>IF($E45="","",#REF!)</f>
        <v/>
      </c>
      <c r="W45" s="208" t="str">
        <f>IF($E45="","",#REF!)</f>
        <v/>
      </c>
      <c r="X45" s="209" t="str">
        <f>IFERROR(VLOOKUP($A45,③女入力!$B$10:$AU$33,29),"")</f>
        <v/>
      </c>
    </row>
    <row r="46" spans="1:24" ht="30" hidden="1" customHeight="1" thickBot="1">
      <c r="A46" s="77">
        <f>⑥女選択!AD23</f>
        <v>0</v>
      </c>
      <c r="B46" s="31">
        <v>14</v>
      </c>
      <c r="C46" s="220" t="str">
        <f>IFERROR(VLOOKUP($A46,③女入力!$B$10:$AV$33,40),"")</f>
        <v/>
      </c>
      <c r="D46" s="181">
        <f>⑥女選択!AE23</f>
        <v>0</v>
      </c>
      <c r="E46" s="78" t="str">
        <f>IFERROR(VLOOKUP($A46,③女入力!$B$10:$AV$33,3),"")</f>
        <v/>
      </c>
      <c r="F46" s="79" t="str">
        <f>IFERROR(VLOOKUP($A46,③女入力!$B$10:$AV$33,7),"")</f>
        <v/>
      </c>
      <c r="G46" s="78" t="str">
        <f>IFERROR(VLOOKUP($A46,③女入力!$B$10:$AV$33,11),"")</f>
        <v/>
      </c>
      <c r="H46" s="79" t="str">
        <f>IFERROR(VLOOKUP($A46,③女入力!$B$10:$AV$33,15),"")</f>
        <v/>
      </c>
      <c r="I46" s="118" t="str">
        <f>IF($E46="","",#REF!)</f>
        <v/>
      </c>
      <c r="J46" s="119" t="str">
        <f>IF($E46="","",#REF!)</f>
        <v/>
      </c>
      <c r="K46" s="78" t="str">
        <f>IF($E46="","",#REF!)</f>
        <v/>
      </c>
      <c r="L46" s="79" t="str">
        <f>IF($E46="","",#REF!)</f>
        <v/>
      </c>
      <c r="M46" s="80" t="str">
        <f>IFERROR(VLOOKUP($A46,③女入力!$B$10:$AV$33,19),"")</f>
        <v/>
      </c>
      <c r="N46" s="80" t="str">
        <f>IFERROR(VLOOKUP($A46,③女入力!$B$10:$AV$33,21),"")</f>
        <v/>
      </c>
      <c r="O46" s="81" t="str">
        <f>IFERROR(VLOOKUP($A46,③女入力!$B$10:$AV$33,23),"")</f>
        <v/>
      </c>
      <c r="P46" s="82" t="str">
        <f>IFERROR(VLOOKUP($A46,③女入力!$B$10:$AV$33,34),"")</f>
        <v/>
      </c>
      <c r="Q46" s="83" t="str">
        <f>IFERROR(VLOOKUP($A46,③女入力!$B$10:$AV$33,37),"")</f>
        <v/>
      </c>
      <c r="R46" s="84" t="str">
        <f>IF($E46="","",#REF!)</f>
        <v/>
      </c>
      <c r="S46" s="85" t="str">
        <f>IF($E46="","",#REF!)</f>
        <v/>
      </c>
      <c r="T46" s="208" t="str">
        <f>IF($E46="","",#REF!)</f>
        <v/>
      </c>
      <c r="U46" s="208" t="str">
        <f>IF($E46="","",#REF!)</f>
        <v/>
      </c>
      <c r="V46" s="208" t="str">
        <f>IF($E46="","",#REF!)</f>
        <v/>
      </c>
      <c r="W46" s="208" t="str">
        <f>IF($E46="","",#REF!)</f>
        <v/>
      </c>
      <c r="X46" s="209" t="str">
        <f>IFERROR(VLOOKUP($A46,③女入力!$B$10:$AU$33,29),"")</f>
        <v/>
      </c>
    </row>
    <row r="47" spans="1:24" ht="30" hidden="1" customHeight="1" thickBot="1">
      <c r="A47" s="77">
        <f>⑥女選択!AD24</f>
        <v>0</v>
      </c>
      <c r="B47" s="32">
        <v>15</v>
      </c>
      <c r="C47" s="220" t="str">
        <f>IFERROR(VLOOKUP($A47,③女入力!$B$10:$AV$33,40),"")</f>
        <v/>
      </c>
      <c r="D47" s="181">
        <f>⑥女選択!AE24</f>
        <v>0</v>
      </c>
      <c r="E47" s="78" t="str">
        <f>IFERROR(VLOOKUP($A47,③女入力!$B$10:$AV$33,3),"")</f>
        <v/>
      </c>
      <c r="F47" s="79" t="str">
        <f>IFERROR(VLOOKUP($A47,③女入力!$B$10:$AV$33,7),"")</f>
        <v/>
      </c>
      <c r="G47" s="78" t="str">
        <f>IFERROR(VLOOKUP($A47,③女入力!$B$10:$AV$33,11),"")</f>
        <v/>
      </c>
      <c r="H47" s="79" t="str">
        <f>IFERROR(VLOOKUP($A47,③女入力!$B$10:$AV$33,15),"")</f>
        <v/>
      </c>
      <c r="I47" s="118" t="str">
        <f>IF($E47="","",#REF!)</f>
        <v/>
      </c>
      <c r="J47" s="119" t="str">
        <f>IF($E47="","",#REF!)</f>
        <v/>
      </c>
      <c r="K47" s="78" t="str">
        <f>IF($E47="","",#REF!)</f>
        <v/>
      </c>
      <c r="L47" s="79" t="str">
        <f>IF($E47="","",#REF!)</f>
        <v/>
      </c>
      <c r="M47" s="80" t="str">
        <f>IFERROR(VLOOKUP($A47,③女入力!$B$10:$AV$33,19),"")</f>
        <v/>
      </c>
      <c r="N47" s="80" t="str">
        <f>IFERROR(VLOOKUP($A47,③女入力!$B$10:$AV$33,21),"")</f>
        <v/>
      </c>
      <c r="O47" s="81" t="str">
        <f>IFERROR(VLOOKUP($A47,③女入力!$B$10:$AV$33,23),"")</f>
        <v/>
      </c>
      <c r="P47" s="82" t="str">
        <f>IFERROR(VLOOKUP($A47,③女入力!$B$10:$AV$33,34),"")</f>
        <v/>
      </c>
      <c r="Q47" s="83" t="str">
        <f>IFERROR(VLOOKUP($A47,③女入力!$B$10:$AV$33,37),"")</f>
        <v/>
      </c>
      <c r="R47" s="84" t="str">
        <f>IF($E47="","",#REF!)</f>
        <v/>
      </c>
      <c r="S47" s="85" t="str">
        <f>IF($E47="","",#REF!)</f>
        <v/>
      </c>
      <c r="T47" s="208" t="str">
        <f>IF($E47="","",#REF!)</f>
        <v/>
      </c>
      <c r="U47" s="208" t="str">
        <f>IF($E47="","",#REF!)</f>
        <v/>
      </c>
      <c r="V47" s="208" t="str">
        <f>IF($E47="","",#REF!)</f>
        <v/>
      </c>
      <c r="W47" s="208" t="str">
        <f>IF($E47="","",#REF!)</f>
        <v/>
      </c>
      <c r="X47" s="209" t="str">
        <f>IFERROR(VLOOKUP($A47,③女入力!$B$10:$AU$33,29),"")</f>
        <v/>
      </c>
    </row>
    <row r="48" spans="1:24" ht="30" hidden="1" customHeight="1" thickBot="1">
      <c r="A48" s="77">
        <f>⑥女選択!AD25</f>
        <v>0</v>
      </c>
      <c r="B48" s="31">
        <v>16</v>
      </c>
      <c r="C48" s="220" t="str">
        <f>IFERROR(VLOOKUP($A48,③女入力!$B$10:$AV$33,40),"")</f>
        <v/>
      </c>
      <c r="D48" s="181">
        <f>⑥女選択!AE25</f>
        <v>0</v>
      </c>
      <c r="E48" s="78" t="str">
        <f>IFERROR(VLOOKUP($A48,③女入力!$B$10:$AV$33,3),"")</f>
        <v/>
      </c>
      <c r="F48" s="79" t="str">
        <f>IFERROR(VLOOKUP($A48,③女入力!$B$10:$AV$33,7),"")</f>
        <v/>
      </c>
      <c r="G48" s="78" t="str">
        <f>IFERROR(VLOOKUP($A48,③女入力!$B$10:$AV$33,11),"")</f>
        <v/>
      </c>
      <c r="H48" s="79" t="str">
        <f>IFERROR(VLOOKUP($A48,③女入力!$B$10:$AV$33,15),"")</f>
        <v/>
      </c>
      <c r="I48" s="118" t="str">
        <f>IF($E48="","",#REF!)</f>
        <v/>
      </c>
      <c r="J48" s="119" t="str">
        <f>IF($E48="","",#REF!)</f>
        <v/>
      </c>
      <c r="K48" s="78" t="str">
        <f>IF($E48="","",#REF!)</f>
        <v/>
      </c>
      <c r="L48" s="79" t="str">
        <f>IF($E48="","",#REF!)</f>
        <v/>
      </c>
      <c r="M48" s="80" t="str">
        <f>IFERROR(VLOOKUP($A48,③女入力!$B$10:$AV$33,19),"")</f>
        <v/>
      </c>
      <c r="N48" s="80" t="str">
        <f>IFERROR(VLOOKUP($A48,③女入力!$B$10:$AV$33,21),"")</f>
        <v/>
      </c>
      <c r="O48" s="81" t="str">
        <f>IFERROR(VLOOKUP($A48,③女入力!$B$10:$AV$33,23),"")</f>
        <v/>
      </c>
      <c r="P48" s="82" t="str">
        <f>IFERROR(VLOOKUP($A48,③女入力!$B$10:$AV$33,34),"")</f>
        <v/>
      </c>
      <c r="Q48" s="83" t="str">
        <f>IFERROR(VLOOKUP($A48,③女入力!$B$10:$AV$33,37),"")</f>
        <v/>
      </c>
      <c r="R48" s="84" t="str">
        <f>IF($E48="","",#REF!)</f>
        <v/>
      </c>
      <c r="S48" s="85" t="str">
        <f>IF($E48="","",#REF!)</f>
        <v/>
      </c>
      <c r="T48" s="208" t="str">
        <f>IF($E48="","",#REF!)</f>
        <v/>
      </c>
      <c r="U48" s="208" t="str">
        <f>IF($E48="","",#REF!)</f>
        <v/>
      </c>
      <c r="V48" s="208" t="str">
        <f>IF($E48="","",#REF!)</f>
        <v/>
      </c>
      <c r="W48" s="208" t="str">
        <f>IF($E48="","",#REF!)</f>
        <v/>
      </c>
      <c r="X48" s="209" t="str">
        <f>IFERROR(VLOOKUP($A48,③女入力!$B$10:$AU$33,29),"")</f>
        <v/>
      </c>
    </row>
  </sheetData>
  <mergeCells count="33">
    <mergeCell ref="AF2:AG2"/>
    <mergeCell ref="AH2:AI2"/>
    <mergeCell ref="AF30:AG30"/>
    <mergeCell ref="AH30:AI30"/>
    <mergeCell ref="T2:U2"/>
    <mergeCell ref="V2:W2"/>
    <mergeCell ref="T30:U30"/>
    <mergeCell ref="V30:W30"/>
    <mergeCell ref="P30:P31"/>
    <mergeCell ref="Q30:Q31"/>
    <mergeCell ref="R30:R31"/>
    <mergeCell ref="S30:S31"/>
    <mergeCell ref="S2:S3"/>
    <mergeCell ref="P2:P3"/>
    <mergeCell ref="Q2:Q3"/>
    <mergeCell ref="R2:R3"/>
    <mergeCell ref="B30:B31"/>
    <mergeCell ref="D30:D31"/>
    <mergeCell ref="E30:F30"/>
    <mergeCell ref="G30:H30"/>
    <mergeCell ref="I30:L30"/>
    <mergeCell ref="M30:M31"/>
    <mergeCell ref="N30:N31"/>
    <mergeCell ref="O30:O31"/>
    <mergeCell ref="M2:M3"/>
    <mergeCell ref="N2:N3"/>
    <mergeCell ref="O2:O3"/>
    <mergeCell ref="I2:L2"/>
    <mergeCell ref="C1:E1"/>
    <mergeCell ref="B2:B3"/>
    <mergeCell ref="D2:D3"/>
    <mergeCell ref="E2:F2"/>
    <mergeCell ref="G2:H2"/>
  </mergeCells>
  <phoneticPr fontId="2"/>
  <conditionalFormatting sqref="D5">
    <cfRule type="duplicateValues" dxfId="4" priority="5"/>
  </conditionalFormatting>
  <conditionalFormatting sqref="D6:D28">
    <cfRule type="duplicateValues" dxfId="3" priority="4"/>
  </conditionalFormatting>
  <conditionalFormatting sqref="D33:D48">
    <cfRule type="duplicateValues" dxfId="2" priority="3"/>
  </conditionalFormatting>
  <conditionalFormatting sqref="E5:X12">
    <cfRule type="expression" dxfId="1" priority="6">
      <formula>E5&lt;&gt;""</formula>
    </cfRule>
  </conditionalFormatting>
  <conditionalFormatting sqref="E33:X40">
    <cfRule type="expression" dxfId="0" priority="1">
      <formula>E33&lt;&gt;""</formula>
    </cfRule>
  </conditionalFormatting>
  <hyperlinks>
    <hyperlink ref="C1" location="Top!A1" display="Topへ戻る"/>
  </hyperlinks>
  <pageMargins left="0.59055118110236227" right="0.39370078740157483" top="0.59055118110236227" bottom="0.59055118110236227" header="0" footer="0"/>
  <pageSetup paperSize="9" scale="41" orientation="landscape" horizontalDpi="300" verticalDpi="300" r:id="rId1"/>
  <headerFooter alignWithMargins="0"/>
  <ignoredErrors>
    <ignoredError sqref="T4:X4 T32:X3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CA232"/>
  <sheetViews>
    <sheetView topLeftCell="A43" zoomScaleNormal="100" workbookViewId="0">
      <selection activeCell="AB12" sqref="AB12:AI13"/>
    </sheetView>
  </sheetViews>
  <sheetFormatPr defaultColWidth="9" defaultRowHeight="13.5"/>
  <cols>
    <col min="1" max="35" width="2.75" style="1" customWidth="1"/>
    <col min="36" max="36" width="2.25" style="1" customWidth="1"/>
    <col min="37" max="71" width="2.75" style="1" customWidth="1"/>
    <col min="72" max="75" width="2.25" style="1" customWidth="1"/>
    <col min="76" max="76" width="2.5" style="1" customWidth="1"/>
    <col min="77" max="77" width="2.25" style="1" customWidth="1"/>
    <col min="78" max="79" width="9" style="1" customWidth="1"/>
    <col min="80" max="16384" width="9" style="1"/>
  </cols>
  <sheetData>
    <row r="1" spans="1:79" ht="36" customHeight="1">
      <c r="D1" s="471" t="s">
        <v>82</v>
      </c>
      <c r="E1" s="472"/>
      <c r="F1" s="472"/>
      <c r="G1" s="472"/>
      <c r="H1" s="473"/>
      <c r="I1" s="127"/>
    </row>
    <row r="2" spans="1:79" ht="24.6" customHeight="1">
      <c r="A2" s="44"/>
      <c r="B2" s="44" t="s">
        <v>111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5"/>
      <c r="AL2" s="45" t="s">
        <v>70</v>
      </c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CA2" s="1" t="s">
        <v>283</v>
      </c>
    </row>
    <row r="3" spans="1:79" ht="12" customHeight="1">
      <c r="A3" s="44"/>
      <c r="B3" s="44"/>
      <c r="C3" s="44"/>
      <c r="D3" s="73"/>
      <c r="E3" s="74"/>
      <c r="F3" s="44" t="s">
        <v>97</v>
      </c>
      <c r="G3" s="44"/>
      <c r="H3" s="44"/>
      <c r="I3" s="44"/>
      <c r="J3" s="44"/>
      <c r="K3" s="75"/>
      <c r="L3" s="76"/>
      <c r="M3" s="44" t="s">
        <v>98</v>
      </c>
      <c r="N3" s="44"/>
      <c r="O3" s="44"/>
      <c r="P3" s="44"/>
      <c r="Q3" s="44"/>
      <c r="R3" s="44"/>
      <c r="S3" s="44"/>
      <c r="T3" s="44"/>
      <c r="U3" s="348"/>
      <c r="V3" s="349"/>
      <c r="W3" s="44" t="s">
        <v>97</v>
      </c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5"/>
      <c r="AL3" s="45"/>
      <c r="AM3" s="45"/>
      <c r="AN3" s="73"/>
      <c r="AO3" s="74"/>
      <c r="AP3" s="45" t="s">
        <v>97</v>
      </c>
      <c r="AQ3" s="45"/>
      <c r="AR3" s="45"/>
      <c r="AS3" s="45"/>
      <c r="AT3" s="45"/>
      <c r="AU3" s="75"/>
      <c r="AV3" s="76"/>
      <c r="AW3" s="45" t="s">
        <v>98</v>
      </c>
      <c r="AX3" s="45"/>
      <c r="AY3" s="45"/>
      <c r="AZ3" s="45"/>
      <c r="BA3" s="45"/>
      <c r="BB3" s="45"/>
      <c r="BC3" s="45"/>
      <c r="BD3" s="45"/>
      <c r="BE3" s="348"/>
      <c r="BF3" s="349"/>
      <c r="BG3" s="45" t="s">
        <v>97</v>
      </c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Z3" s="1">
        <v>1</v>
      </c>
      <c r="CA3" s="1" t="s">
        <v>263</v>
      </c>
    </row>
    <row r="4" spans="1:79" ht="6.6" customHeight="1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4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45"/>
      <c r="BZ4" s="1">
        <v>2</v>
      </c>
      <c r="CA4" s="1" t="s">
        <v>248</v>
      </c>
    </row>
    <row r="5" spans="1:79" ht="18" customHeight="1" thickBot="1">
      <c r="A5" s="53"/>
      <c r="B5" s="475" t="s">
        <v>59</v>
      </c>
      <c r="C5" s="475"/>
      <c r="D5" s="475"/>
      <c r="E5" s="475"/>
      <c r="F5" s="475"/>
      <c r="G5" s="475"/>
      <c r="H5" s="475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44"/>
      <c r="AK5" s="54"/>
      <c r="AL5" s="435" t="s">
        <v>59</v>
      </c>
      <c r="AM5" s="435"/>
      <c r="AN5" s="435"/>
      <c r="AO5" s="435"/>
      <c r="AP5" s="435"/>
      <c r="AQ5" s="435"/>
      <c r="AR5" s="435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151"/>
      <c r="BT5" s="45"/>
      <c r="BZ5" s="1">
        <v>3</v>
      </c>
      <c r="CA5" s="1" t="s">
        <v>250</v>
      </c>
    </row>
    <row r="6" spans="1:79" ht="12" customHeight="1">
      <c r="A6" s="53"/>
      <c r="B6" s="476" t="s">
        <v>39</v>
      </c>
      <c r="C6" s="438"/>
      <c r="D6" s="438"/>
      <c r="E6" s="438"/>
      <c r="F6" s="438"/>
      <c r="G6" s="438"/>
      <c r="H6" s="438"/>
      <c r="I6" s="477"/>
      <c r="J6" s="432" t="s">
        <v>39</v>
      </c>
      <c r="K6" s="433"/>
      <c r="L6" s="433"/>
      <c r="M6" s="434"/>
      <c r="N6" s="437" t="s">
        <v>0</v>
      </c>
      <c r="O6" s="438"/>
      <c r="P6" s="438"/>
      <c r="Q6" s="438"/>
      <c r="R6" s="438"/>
      <c r="S6" s="438"/>
      <c r="T6" s="438"/>
      <c r="U6" s="438"/>
      <c r="V6" s="438"/>
      <c r="W6" s="438"/>
      <c r="X6" s="438"/>
      <c r="Y6" s="438"/>
      <c r="Z6" s="438"/>
      <c r="AA6" s="438"/>
      <c r="AB6" s="438"/>
      <c r="AC6" s="437" t="s">
        <v>1</v>
      </c>
      <c r="AD6" s="438"/>
      <c r="AE6" s="438"/>
      <c r="AF6" s="438"/>
      <c r="AG6" s="438"/>
      <c r="AH6" s="438"/>
      <c r="AI6" s="491"/>
      <c r="AJ6" s="44"/>
      <c r="AK6" s="54"/>
      <c r="AL6" s="476" t="s">
        <v>39</v>
      </c>
      <c r="AM6" s="438"/>
      <c r="AN6" s="438"/>
      <c r="AO6" s="438"/>
      <c r="AP6" s="438"/>
      <c r="AQ6" s="438"/>
      <c r="AR6" s="438"/>
      <c r="AS6" s="477"/>
      <c r="AT6" s="432" t="s">
        <v>39</v>
      </c>
      <c r="AU6" s="433"/>
      <c r="AV6" s="433"/>
      <c r="AW6" s="434"/>
      <c r="AX6" s="437" t="s">
        <v>0</v>
      </c>
      <c r="AY6" s="438"/>
      <c r="AZ6" s="438"/>
      <c r="BA6" s="438"/>
      <c r="BB6" s="438"/>
      <c r="BC6" s="438"/>
      <c r="BD6" s="438"/>
      <c r="BE6" s="438"/>
      <c r="BF6" s="438"/>
      <c r="BG6" s="438"/>
      <c r="BH6" s="438"/>
      <c r="BI6" s="438"/>
      <c r="BJ6" s="438"/>
      <c r="BK6" s="438"/>
      <c r="BL6" s="438"/>
      <c r="BM6" s="424" t="s">
        <v>1</v>
      </c>
      <c r="BN6" s="424"/>
      <c r="BO6" s="424"/>
      <c r="BP6" s="424"/>
      <c r="BQ6" s="424"/>
      <c r="BR6" s="424"/>
      <c r="BS6" s="514"/>
      <c r="BT6" s="45"/>
      <c r="BZ6" s="1">
        <v>4</v>
      </c>
      <c r="CA6" s="1" t="s">
        <v>255</v>
      </c>
    </row>
    <row r="7" spans="1:79" ht="12" customHeight="1">
      <c r="A7" s="53"/>
      <c r="B7" s="478" t="s">
        <v>2</v>
      </c>
      <c r="C7" s="462"/>
      <c r="D7" s="462"/>
      <c r="E7" s="462"/>
      <c r="F7" s="462"/>
      <c r="G7" s="462"/>
      <c r="H7" s="462"/>
      <c r="I7" s="463"/>
      <c r="J7" s="461" t="s">
        <v>58</v>
      </c>
      <c r="K7" s="462"/>
      <c r="L7" s="462"/>
      <c r="M7" s="463"/>
      <c r="N7" s="439"/>
      <c r="O7" s="440"/>
      <c r="P7" s="440"/>
      <c r="Q7" s="440"/>
      <c r="R7" s="440"/>
      <c r="S7" s="440"/>
      <c r="T7" s="440"/>
      <c r="U7" s="440"/>
      <c r="V7" s="440"/>
      <c r="W7" s="440"/>
      <c r="X7" s="440"/>
      <c r="Y7" s="440"/>
      <c r="Z7" s="440"/>
      <c r="AA7" s="440"/>
      <c r="AB7" s="440"/>
      <c r="AC7" s="492"/>
      <c r="AD7" s="493"/>
      <c r="AE7" s="493"/>
      <c r="AF7" s="493"/>
      <c r="AG7" s="493"/>
      <c r="AH7" s="493"/>
      <c r="AI7" s="494"/>
      <c r="AJ7" s="44"/>
      <c r="AK7" s="54"/>
      <c r="AL7" s="478" t="s">
        <v>2</v>
      </c>
      <c r="AM7" s="462"/>
      <c r="AN7" s="462"/>
      <c r="AO7" s="462"/>
      <c r="AP7" s="462"/>
      <c r="AQ7" s="462"/>
      <c r="AR7" s="462"/>
      <c r="AS7" s="463"/>
      <c r="AT7" s="461" t="s">
        <v>58</v>
      </c>
      <c r="AU7" s="462"/>
      <c r="AV7" s="462"/>
      <c r="AW7" s="463"/>
      <c r="AX7" s="439"/>
      <c r="AY7" s="440"/>
      <c r="AZ7" s="440"/>
      <c r="BA7" s="440"/>
      <c r="BB7" s="440"/>
      <c r="BC7" s="440"/>
      <c r="BD7" s="440"/>
      <c r="BE7" s="440"/>
      <c r="BF7" s="440"/>
      <c r="BG7" s="440"/>
      <c r="BH7" s="440"/>
      <c r="BI7" s="440"/>
      <c r="BJ7" s="440"/>
      <c r="BK7" s="440"/>
      <c r="BL7" s="440"/>
      <c r="BM7" s="394"/>
      <c r="BN7" s="394"/>
      <c r="BO7" s="394"/>
      <c r="BP7" s="394"/>
      <c r="BQ7" s="394"/>
      <c r="BR7" s="394"/>
      <c r="BS7" s="515"/>
      <c r="BT7" s="45"/>
      <c r="BZ7" s="1">
        <v>5</v>
      </c>
      <c r="CA7" s="1" t="s">
        <v>256</v>
      </c>
    </row>
    <row r="8" spans="1:79" ht="12" customHeight="1">
      <c r="A8" s="53"/>
      <c r="B8" s="464"/>
      <c r="C8" s="465"/>
      <c r="D8" s="465"/>
      <c r="E8" s="465"/>
      <c r="F8" s="465"/>
      <c r="G8" s="465"/>
      <c r="H8" s="465"/>
      <c r="I8" s="466"/>
      <c r="J8" s="474"/>
      <c r="K8" s="465"/>
      <c r="L8" s="465"/>
      <c r="M8" s="466"/>
      <c r="N8" s="351" t="s">
        <v>3</v>
      </c>
      <c r="O8" s="482"/>
      <c r="P8" s="483"/>
      <c r="Q8" s="483"/>
      <c r="R8" s="483"/>
      <c r="S8" s="484" t="s">
        <v>274</v>
      </c>
      <c r="T8" s="484"/>
      <c r="U8" s="484"/>
      <c r="V8" s="484"/>
      <c r="W8" s="484"/>
      <c r="X8" s="484"/>
      <c r="Y8" s="479"/>
      <c r="Z8" s="480"/>
      <c r="AA8" s="480"/>
      <c r="AB8" s="481"/>
      <c r="AC8" s="495"/>
      <c r="AD8" s="495"/>
      <c r="AE8" s="495"/>
      <c r="AF8" s="495"/>
      <c r="AG8" s="495"/>
      <c r="AH8" s="495"/>
      <c r="AI8" s="496"/>
      <c r="AJ8" s="44"/>
      <c r="AK8" s="54"/>
      <c r="AL8" s="464" t="s">
        <v>309</v>
      </c>
      <c r="AM8" s="465"/>
      <c r="AN8" s="465"/>
      <c r="AO8" s="465"/>
      <c r="AP8" s="465"/>
      <c r="AQ8" s="465"/>
      <c r="AR8" s="465"/>
      <c r="AS8" s="466"/>
      <c r="AT8" s="474" t="s">
        <v>311</v>
      </c>
      <c r="AU8" s="465"/>
      <c r="AV8" s="465"/>
      <c r="AW8" s="466"/>
      <c r="AX8" s="227" t="s">
        <v>3</v>
      </c>
      <c r="AY8" s="510" t="s">
        <v>262</v>
      </c>
      <c r="AZ8" s="511"/>
      <c r="BA8" s="511"/>
      <c r="BB8" s="511"/>
      <c r="BC8" s="484" t="s">
        <v>274</v>
      </c>
      <c r="BD8" s="484"/>
      <c r="BE8" s="484"/>
      <c r="BF8" s="484"/>
      <c r="BG8" s="484"/>
      <c r="BH8" s="484"/>
      <c r="BI8" s="479" t="s">
        <v>267</v>
      </c>
      <c r="BJ8" s="480"/>
      <c r="BK8" s="480"/>
      <c r="BL8" s="481"/>
      <c r="BM8" s="495" t="s">
        <v>313</v>
      </c>
      <c r="BN8" s="495"/>
      <c r="BO8" s="495"/>
      <c r="BP8" s="495"/>
      <c r="BQ8" s="495"/>
      <c r="BR8" s="495"/>
      <c r="BS8" s="496"/>
      <c r="BT8" s="45"/>
      <c r="BZ8" s="1">
        <v>6</v>
      </c>
      <c r="CA8" s="1" t="s">
        <v>254</v>
      </c>
    </row>
    <row r="9" spans="1:79" ht="12" customHeight="1">
      <c r="A9" s="53"/>
      <c r="B9" s="467"/>
      <c r="C9" s="397"/>
      <c r="D9" s="397"/>
      <c r="E9" s="397"/>
      <c r="F9" s="397"/>
      <c r="G9" s="397"/>
      <c r="H9" s="397"/>
      <c r="I9" s="398"/>
      <c r="J9" s="408"/>
      <c r="K9" s="408"/>
      <c r="L9" s="408"/>
      <c r="M9" s="408"/>
      <c r="N9" s="485"/>
      <c r="O9" s="486"/>
      <c r="P9" s="486"/>
      <c r="Q9" s="486"/>
      <c r="R9" s="486"/>
      <c r="S9" s="486"/>
      <c r="T9" s="486"/>
      <c r="U9" s="486"/>
      <c r="V9" s="486"/>
      <c r="W9" s="486"/>
      <c r="X9" s="486"/>
      <c r="Y9" s="486"/>
      <c r="Z9" s="486"/>
      <c r="AA9" s="486"/>
      <c r="AB9" s="487"/>
      <c r="AC9" s="495"/>
      <c r="AD9" s="495"/>
      <c r="AE9" s="495"/>
      <c r="AF9" s="495"/>
      <c r="AG9" s="495"/>
      <c r="AH9" s="495"/>
      <c r="AI9" s="496"/>
      <c r="AJ9" s="44"/>
      <c r="AK9" s="54"/>
      <c r="AL9" s="467" t="s">
        <v>308</v>
      </c>
      <c r="AM9" s="397"/>
      <c r="AN9" s="397"/>
      <c r="AO9" s="397"/>
      <c r="AP9" s="397"/>
      <c r="AQ9" s="397"/>
      <c r="AR9" s="397"/>
      <c r="AS9" s="398"/>
      <c r="AT9" s="408" t="s">
        <v>310</v>
      </c>
      <c r="AU9" s="408"/>
      <c r="AV9" s="408"/>
      <c r="AW9" s="408"/>
      <c r="AX9" s="485" t="s">
        <v>312</v>
      </c>
      <c r="AY9" s="486"/>
      <c r="AZ9" s="486"/>
      <c r="BA9" s="486"/>
      <c r="BB9" s="486"/>
      <c r="BC9" s="486"/>
      <c r="BD9" s="486"/>
      <c r="BE9" s="486"/>
      <c r="BF9" s="486"/>
      <c r="BG9" s="486"/>
      <c r="BH9" s="486"/>
      <c r="BI9" s="486"/>
      <c r="BJ9" s="486"/>
      <c r="BK9" s="486"/>
      <c r="BL9" s="487"/>
      <c r="BM9" s="495"/>
      <c r="BN9" s="495"/>
      <c r="BO9" s="495"/>
      <c r="BP9" s="495"/>
      <c r="BQ9" s="495"/>
      <c r="BR9" s="495"/>
      <c r="BS9" s="496"/>
      <c r="BT9" s="45"/>
      <c r="BZ9" s="1">
        <v>7</v>
      </c>
      <c r="CA9" s="1" t="s">
        <v>264</v>
      </c>
    </row>
    <row r="10" spans="1:79" ht="12" customHeight="1" thickBot="1">
      <c r="A10" s="53"/>
      <c r="B10" s="468"/>
      <c r="C10" s="469"/>
      <c r="D10" s="469"/>
      <c r="E10" s="469"/>
      <c r="F10" s="469"/>
      <c r="G10" s="469"/>
      <c r="H10" s="469"/>
      <c r="I10" s="470"/>
      <c r="J10" s="413"/>
      <c r="K10" s="413"/>
      <c r="L10" s="413"/>
      <c r="M10" s="413"/>
      <c r="N10" s="488"/>
      <c r="O10" s="489"/>
      <c r="P10" s="489"/>
      <c r="Q10" s="489"/>
      <c r="R10" s="489"/>
      <c r="S10" s="489"/>
      <c r="T10" s="489"/>
      <c r="U10" s="489"/>
      <c r="V10" s="489"/>
      <c r="W10" s="489"/>
      <c r="X10" s="489"/>
      <c r="Y10" s="489"/>
      <c r="Z10" s="489"/>
      <c r="AA10" s="489"/>
      <c r="AB10" s="490"/>
      <c r="AC10" s="495"/>
      <c r="AD10" s="495"/>
      <c r="AE10" s="495"/>
      <c r="AF10" s="495"/>
      <c r="AG10" s="495"/>
      <c r="AH10" s="495"/>
      <c r="AI10" s="496"/>
      <c r="AJ10" s="44"/>
      <c r="AK10" s="54"/>
      <c r="AL10" s="468"/>
      <c r="AM10" s="469"/>
      <c r="AN10" s="469"/>
      <c r="AO10" s="469"/>
      <c r="AP10" s="469"/>
      <c r="AQ10" s="469"/>
      <c r="AR10" s="469"/>
      <c r="AS10" s="470"/>
      <c r="AT10" s="413"/>
      <c r="AU10" s="413"/>
      <c r="AV10" s="413"/>
      <c r="AW10" s="413"/>
      <c r="AX10" s="488"/>
      <c r="AY10" s="489"/>
      <c r="AZ10" s="489"/>
      <c r="BA10" s="489"/>
      <c r="BB10" s="489"/>
      <c r="BC10" s="489"/>
      <c r="BD10" s="489"/>
      <c r="BE10" s="489"/>
      <c r="BF10" s="489"/>
      <c r="BG10" s="489"/>
      <c r="BH10" s="489"/>
      <c r="BI10" s="489"/>
      <c r="BJ10" s="489"/>
      <c r="BK10" s="489"/>
      <c r="BL10" s="490"/>
      <c r="BM10" s="495"/>
      <c r="BN10" s="495"/>
      <c r="BO10" s="495"/>
      <c r="BP10" s="495"/>
      <c r="BQ10" s="495"/>
      <c r="BR10" s="495"/>
      <c r="BS10" s="496"/>
      <c r="BT10" s="45"/>
      <c r="BZ10" s="1">
        <v>8</v>
      </c>
      <c r="CA10" s="1" t="s">
        <v>265</v>
      </c>
    </row>
    <row r="11" spans="1:79" ht="12" customHeight="1">
      <c r="A11" s="53"/>
      <c r="B11" s="53"/>
      <c r="C11" s="53"/>
      <c r="D11" s="53"/>
      <c r="E11" s="53"/>
      <c r="F11" s="53"/>
      <c r="G11" s="53"/>
      <c r="H11" s="53"/>
      <c r="I11" s="53"/>
      <c r="J11" s="504"/>
      <c r="K11" s="505"/>
      <c r="L11" s="505"/>
      <c r="M11" s="506"/>
      <c r="N11" s="500"/>
      <c r="O11" s="500"/>
      <c r="P11" s="500"/>
      <c r="Q11" s="500"/>
      <c r="R11" s="500"/>
      <c r="S11" s="500"/>
      <c r="T11" s="501"/>
      <c r="U11" s="393" t="s">
        <v>125</v>
      </c>
      <c r="V11" s="394"/>
      <c r="W11" s="394"/>
      <c r="X11" s="394"/>
      <c r="Y11" s="394"/>
      <c r="Z11" s="394"/>
      <c r="AA11" s="394"/>
      <c r="AB11" s="406" t="s">
        <v>95</v>
      </c>
      <c r="AC11" s="406"/>
      <c r="AD11" s="406"/>
      <c r="AE11" s="406"/>
      <c r="AF11" s="406"/>
      <c r="AG11" s="406"/>
      <c r="AH11" s="406"/>
      <c r="AI11" s="512"/>
      <c r="AJ11" s="44"/>
      <c r="AK11" s="54"/>
      <c r="AL11" s="54"/>
      <c r="AM11" s="54"/>
      <c r="AN11" s="54"/>
      <c r="AO11" s="54"/>
      <c r="AP11" s="54"/>
      <c r="AQ11" s="54"/>
      <c r="AR11" s="54"/>
      <c r="AS11" s="54"/>
      <c r="AT11" s="441"/>
      <c r="AU11" s="442"/>
      <c r="AV11" s="442"/>
      <c r="AW11" s="443"/>
      <c r="AX11" s="497"/>
      <c r="AY11" s="497"/>
      <c r="AZ11" s="497"/>
      <c r="BA11" s="497"/>
      <c r="BB11" s="497"/>
      <c r="BC11" s="497"/>
      <c r="BD11" s="498"/>
      <c r="BE11" s="393" t="s">
        <v>125</v>
      </c>
      <c r="BF11" s="394"/>
      <c r="BG11" s="394"/>
      <c r="BH11" s="394"/>
      <c r="BI11" s="394"/>
      <c r="BJ11" s="394"/>
      <c r="BK11" s="394"/>
      <c r="BL11" s="406" t="s">
        <v>95</v>
      </c>
      <c r="BM11" s="406"/>
      <c r="BN11" s="406"/>
      <c r="BO11" s="406"/>
      <c r="BP11" s="406"/>
      <c r="BQ11" s="406"/>
      <c r="BR11" s="406"/>
      <c r="BS11" s="512"/>
      <c r="BT11" s="45"/>
      <c r="BZ11" s="1">
        <v>9</v>
      </c>
      <c r="CA11" s="1" t="s">
        <v>249</v>
      </c>
    </row>
    <row r="12" spans="1:79" ht="12" customHeight="1">
      <c r="A12" s="53"/>
      <c r="B12" s="53"/>
      <c r="C12" s="53"/>
      <c r="D12" s="53"/>
      <c r="E12" s="53"/>
      <c r="F12" s="53"/>
      <c r="G12" s="53"/>
      <c r="H12" s="53"/>
      <c r="I12" s="53"/>
      <c r="J12" s="507"/>
      <c r="K12" s="508"/>
      <c r="L12" s="508"/>
      <c r="M12" s="509"/>
      <c r="N12" s="502"/>
      <c r="O12" s="502"/>
      <c r="P12" s="502"/>
      <c r="Q12" s="502"/>
      <c r="R12" s="502"/>
      <c r="S12" s="502"/>
      <c r="T12" s="503"/>
      <c r="U12" s="447"/>
      <c r="V12" s="408"/>
      <c r="W12" s="408"/>
      <c r="X12" s="408"/>
      <c r="Y12" s="408"/>
      <c r="Z12" s="408"/>
      <c r="AA12" s="408"/>
      <c r="AB12" s="408"/>
      <c r="AC12" s="408"/>
      <c r="AD12" s="408"/>
      <c r="AE12" s="408"/>
      <c r="AF12" s="408"/>
      <c r="AG12" s="408"/>
      <c r="AH12" s="408"/>
      <c r="AI12" s="418"/>
      <c r="AJ12" s="44"/>
      <c r="AK12" s="54"/>
      <c r="AL12" s="54"/>
      <c r="AM12" s="54"/>
      <c r="AN12" s="54"/>
      <c r="AO12" s="54"/>
      <c r="AP12" s="54"/>
      <c r="AQ12" s="54"/>
      <c r="AR12" s="54"/>
      <c r="AS12" s="54"/>
      <c r="AT12" s="444"/>
      <c r="AU12" s="445"/>
      <c r="AV12" s="445"/>
      <c r="AW12" s="446"/>
      <c r="AX12" s="429"/>
      <c r="AY12" s="429"/>
      <c r="AZ12" s="429"/>
      <c r="BA12" s="429"/>
      <c r="BB12" s="429"/>
      <c r="BC12" s="429"/>
      <c r="BD12" s="499"/>
      <c r="BE12" s="447" t="s">
        <v>314</v>
      </c>
      <c r="BF12" s="408"/>
      <c r="BG12" s="408"/>
      <c r="BH12" s="408"/>
      <c r="BI12" s="408"/>
      <c r="BJ12" s="408"/>
      <c r="BK12" s="408"/>
      <c r="BL12" s="408" t="s">
        <v>315</v>
      </c>
      <c r="BM12" s="408"/>
      <c r="BN12" s="408"/>
      <c r="BO12" s="408"/>
      <c r="BP12" s="408"/>
      <c r="BQ12" s="408"/>
      <c r="BR12" s="408"/>
      <c r="BS12" s="418"/>
      <c r="BT12" s="45"/>
      <c r="BZ12" s="1">
        <v>10</v>
      </c>
      <c r="CA12" s="1" t="s">
        <v>251</v>
      </c>
    </row>
    <row r="13" spans="1:79" ht="12" customHeight="1" thickBot="1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02"/>
      <c r="O13" s="502"/>
      <c r="P13" s="502"/>
      <c r="Q13" s="502"/>
      <c r="R13" s="502"/>
      <c r="S13" s="502"/>
      <c r="T13" s="503"/>
      <c r="U13" s="448"/>
      <c r="V13" s="413"/>
      <c r="W13" s="413"/>
      <c r="X13" s="413"/>
      <c r="Y13" s="413"/>
      <c r="Z13" s="413"/>
      <c r="AA13" s="413"/>
      <c r="AB13" s="413"/>
      <c r="AC13" s="413"/>
      <c r="AD13" s="413"/>
      <c r="AE13" s="413"/>
      <c r="AF13" s="413"/>
      <c r="AG13" s="413"/>
      <c r="AH13" s="413"/>
      <c r="AI13" s="513"/>
      <c r="AJ13" s="4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429"/>
      <c r="AY13" s="429"/>
      <c r="AZ13" s="429"/>
      <c r="BA13" s="429"/>
      <c r="BB13" s="429"/>
      <c r="BC13" s="429"/>
      <c r="BD13" s="499"/>
      <c r="BE13" s="448"/>
      <c r="BF13" s="413"/>
      <c r="BG13" s="413"/>
      <c r="BH13" s="413"/>
      <c r="BI13" s="413"/>
      <c r="BJ13" s="413"/>
      <c r="BK13" s="413"/>
      <c r="BL13" s="413"/>
      <c r="BM13" s="413"/>
      <c r="BN13" s="413"/>
      <c r="BO13" s="413"/>
      <c r="BP13" s="413"/>
      <c r="BQ13" s="413"/>
      <c r="BR13" s="413"/>
      <c r="BS13" s="513"/>
      <c r="BT13" s="45"/>
      <c r="BZ13" s="1">
        <v>11</v>
      </c>
      <c r="CA13" s="1" t="s">
        <v>252</v>
      </c>
    </row>
    <row r="14" spans="1:79" ht="12" customHeight="1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4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151"/>
      <c r="BT14" s="45"/>
      <c r="BZ14" s="1">
        <v>12</v>
      </c>
      <c r="CA14" s="1" t="s">
        <v>253</v>
      </c>
    </row>
    <row r="15" spans="1:79" ht="11.45" customHeight="1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4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151"/>
      <c r="BT15" s="45"/>
      <c r="BZ15" s="1">
        <v>13</v>
      </c>
      <c r="CA15" s="1" t="s">
        <v>266</v>
      </c>
    </row>
    <row r="16" spans="1:79" ht="18" customHeight="1" thickBot="1">
      <c r="A16" s="53"/>
      <c r="B16" s="460" t="s">
        <v>187</v>
      </c>
      <c r="C16" s="460"/>
      <c r="D16" s="460"/>
      <c r="E16" s="460"/>
      <c r="F16" s="460"/>
      <c r="G16" s="460"/>
      <c r="H16" s="460"/>
      <c r="I16" s="460"/>
      <c r="J16" s="460"/>
      <c r="K16" s="460"/>
      <c r="L16" s="460"/>
      <c r="M16" s="460"/>
      <c r="N16" s="460"/>
      <c r="O16" s="460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44"/>
      <c r="AK16" s="54"/>
      <c r="AL16" s="436" t="s">
        <v>187</v>
      </c>
      <c r="AM16" s="436"/>
      <c r="AN16" s="436"/>
      <c r="AO16" s="436"/>
      <c r="AP16" s="436"/>
      <c r="AQ16" s="436"/>
      <c r="AR16" s="436"/>
      <c r="AS16" s="436"/>
      <c r="AT16" s="436"/>
      <c r="AU16" s="436"/>
      <c r="AV16" s="436"/>
      <c r="AW16" s="436"/>
      <c r="AX16" s="436"/>
      <c r="AY16" s="436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45"/>
      <c r="BZ16" s="1">
        <v>14</v>
      </c>
      <c r="CA16" s="1" t="s">
        <v>257</v>
      </c>
    </row>
    <row r="17" spans="1:79" ht="12" customHeight="1">
      <c r="A17" s="53"/>
      <c r="B17" s="423" t="s">
        <v>39</v>
      </c>
      <c r="C17" s="424"/>
      <c r="D17" s="425"/>
      <c r="E17" s="425"/>
      <c r="F17" s="425"/>
      <c r="G17" s="425"/>
      <c r="H17" s="426"/>
      <c r="I17" s="427"/>
      <c r="J17" s="425"/>
      <c r="K17" s="425"/>
      <c r="L17" s="425"/>
      <c r="M17" s="426"/>
      <c r="N17" s="432" t="s">
        <v>127</v>
      </c>
      <c r="O17" s="433"/>
      <c r="P17" s="433"/>
      <c r="Q17" s="433"/>
      <c r="R17" s="433"/>
      <c r="S17" s="433"/>
      <c r="T17" s="434"/>
      <c r="U17" s="428" t="s">
        <v>122</v>
      </c>
      <c r="V17" s="428"/>
      <c r="W17" s="428" t="s">
        <v>191</v>
      </c>
      <c r="X17" s="428"/>
      <c r="Y17" s="428"/>
      <c r="Z17" s="428"/>
      <c r="AA17" s="428"/>
      <c r="AB17" s="428"/>
      <c r="AC17" s="428"/>
      <c r="AD17" s="428"/>
      <c r="AE17" s="428"/>
      <c r="AF17" s="428"/>
      <c r="AG17" s="428"/>
      <c r="AH17" s="428"/>
      <c r="AI17" s="431"/>
      <c r="AJ17" s="44"/>
      <c r="AK17" s="54"/>
      <c r="AL17" s="423" t="s">
        <v>39</v>
      </c>
      <c r="AM17" s="424"/>
      <c r="AN17" s="425" t="s">
        <v>290</v>
      </c>
      <c r="AO17" s="425"/>
      <c r="AP17" s="425"/>
      <c r="AQ17" s="425"/>
      <c r="AR17" s="426"/>
      <c r="AS17" s="427" t="s">
        <v>291</v>
      </c>
      <c r="AT17" s="425"/>
      <c r="AU17" s="425"/>
      <c r="AV17" s="425"/>
      <c r="AW17" s="426"/>
      <c r="AX17" s="432" t="s">
        <v>127</v>
      </c>
      <c r="AY17" s="433"/>
      <c r="AZ17" s="433"/>
      <c r="BA17" s="433"/>
      <c r="BB17" s="433"/>
      <c r="BC17" s="433"/>
      <c r="BD17" s="434"/>
      <c r="BE17" s="428" t="s">
        <v>122</v>
      </c>
      <c r="BF17" s="428"/>
      <c r="BG17" s="428" t="s">
        <v>191</v>
      </c>
      <c r="BH17" s="428"/>
      <c r="BI17" s="428"/>
      <c r="BJ17" s="428"/>
      <c r="BK17" s="428"/>
      <c r="BL17" s="428"/>
      <c r="BM17" s="428"/>
      <c r="BN17" s="428"/>
      <c r="BO17" s="428"/>
      <c r="BP17" s="428"/>
      <c r="BQ17" s="428"/>
      <c r="BR17" s="428"/>
      <c r="BS17" s="431"/>
      <c r="BT17" s="45"/>
      <c r="BZ17" s="1">
        <v>15</v>
      </c>
      <c r="CA17" s="1" t="s">
        <v>267</v>
      </c>
    </row>
    <row r="18" spans="1:79" ht="12" customHeight="1">
      <c r="A18" s="53"/>
      <c r="B18" s="393" t="s">
        <v>126</v>
      </c>
      <c r="C18" s="394"/>
      <c r="D18" s="397"/>
      <c r="E18" s="397"/>
      <c r="F18" s="397"/>
      <c r="G18" s="397"/>
      <c r="H18" s="398"/>
      <c r="I18" s="401"/>
      <c r="J18" s="397"/>
      <c r="K18" s="397"/>
      <c r="L18" s="397"/>
      <c r="M18" s="398"/>
      <c r="N18" s="450"/>
      <c r="O18" s="451"/>
      <c r="P18" s="451"/>
      <c r="Q18" s="451"/>
      <c r="R18" s="451"/>
      <c r="S18" s="451"/>
      <c r="T18" s="452"/>
      <c r="U18" s="456"/>
      <c r="V18" s="457"/>
      <c r="W18" s="408"/>
      <c r="X18" s="408"/>
      <c r="Y18" s="408"/>
      <c r="Z18" s="408"/>
      <c r="AA18" s="408"/>
      <c r="AB18" s="408"/>
      <c r="AC18" s="408"/>
      <c r="AD18" s="408"/>
      <c r="AE18" s="408"/>
      <c r="AF18" s="408"/>
      <c r="AG18" s="408"/>
      <c r="AH18" s="408"/>
      <c r="AI18" s="418"/>
      <c r="AJ18" s="44"/>
      <c r="AK18" s="54"/>
      <c r="AL18" s="393" t="s">
        <v>126</v>
      </c>
      <c r="AM18" s="394"/>
      <c r="AN18" s="397" t="s">
        <v>248</v>
      </c>
      <c r="AO18" s="397"/>
      <c r="AP18" s="397"/>
      <c r="AQ18" s="397"/>
      <c r="AR18" s="398"/>
      <c r="AS18" s="401" t="s">
        <v>200</v>
      </c>
      <c r="AT18" s="397"/>
      <c r="AU18" s="397"/>
      <c r="AV18" s="397"/>
      <c r="AW18" s="398"/>
      <c r="AX18" s="450" t="s">
        <v>136</v>
      </c>
      <c r="AY18" s="451"/>
      <c r="AZ18" s="451"/>
      <c r="BA18" s="451"/>
      <c r="BB18" s="451"/>
      <c r="BC18" s="451"/>
      <c r="BD18" s="452"/>
      <c r="BE18" s="456" t="s">
        <v>295</v>
      </c>
      <c r="BF18" s="457"/>
      <c r="BG18" s="408"/>
      <c r="BH18" s="408"/>
      <c r="BI18" s="408"/>
      <c r="BJ18" s="408"/>
      <c r="BK18" s="408"/>
      <c r="BL18" s="408"/>
      <c r="BM18" s="408"/>
      <c r="BN18" s="408"/>
      <c r="BO18" s="408"/>
      <c r="BP18" s="408"/>
      <c r="BQ18" s="408"/>
      <c r="BR18" s="408"/>
      <c r="BS18" s="418"/>
      <c r="BT18" s="45"/>
      <c r="BZ18" s="1">
        <v>16</v>
      </c>
    </row>
    <row r="19" spans="1:79" ht="12" customHeight="1" thickBot="1">
      <c r="A19" s="53"/>
      <c r="B19" s="395"/>
      <c r="C19" s="396"/>
      <c r="D19" s="399"/>
      <c r="E19" s="399"/>
      <c r="F19" s="399"/>
      <c r="G19" s="399"/>
      <c r="H19" s="400"/>
      <c r="I19" s="402"/>
      <c r="J19" s="403"/>
      <c r="K19" s="403"/>
      <c r="L19" s="403"/>
      <c r="M19" s="449"/>
      <c r="N19" s="453"/>
      <c r="O19" s="454"/>
      <c r="P19" s="454"/>
      <c r="Q19" s="454"/>
      <c r="R19" s="454"/>
      <c r="S19" s="454"/>
      <c r="T19" s="455"/>
      <c r="U19" s="453"/>
      <c r="V19" s="455"/>
      <c r="W19" s="408"/>
      <c r="X19" s="408"/>
      <c r="Y19" s="408"/>
      <c r="Z19" s="408"/>
      <c r="AA19" s="408"/>
      <c r="AB19" s="408"/>
      <c r="AC19" s="408"/>
      <c r="AD19" s="408"/>
      <c r="AE19" s="408"/>
      <c r="AF19" s="408"/>
      <c r="AG19" s="408"/>
      <c r="AH19" s="408"/>
      <c r="AI19" s="418"/>
      <c r="AJ19" s="44"/>
      <c r="AK19" s="54"/>
      <c r="AL19" s="395"/>
      <c r="AM19" s="396"/>
      <c r="AN19" s="399"/>
      <c r="AO19" s="399"/>
      <c r="AP19" s="399"/>
      <c r="AQ19" s="399"/>
      <c r="AR19" s="400"/>
      <c r="AS19" s="402"/>
      <c r="AT19" s="403"/>
      <c r="AU19" s="403"/>
      <c r="AV19" s="403"/>
      <c r="AW19" s="449"/>
      <c r="AX19" s="453"/>
      <c r="AY19" s="454"/>
      <c r="AZ19" s="454"/>
      <c r="BA19" s="454"/>
      <c r="BB19" s="454"/>
      <c r="BC19" s="454"/>
      <c r="BD19" s="455"/>
      <c r="BE19" s="453"/>
      <c r="BF19" s="455"/>
      <c r="BG19" s="408"/>
      <c r="BH19" s="408"/>
      <c r="BI19" s="408"/>
      <c r="BJ19" s="408"/>
      <c r="BK19" s="408"/>
      <c r="BL19" s="408"/>
      <c r="BM19" s="408"/>
      <c r="BN19" s="408"/>
      <c r="BO19" s="408"/>
      <c r="BP19" s="408"/>
      <c r="BQ19" s="408"/>
      <c r="BR19" s="408"/>
      <c r="BS19" s="418"/>
      <c r="BT19" s="45"/>
      <c r="BZ19" s="1">
        <v>17</v>
      </c>
    </row>
    <row r="20" spans="1:79" ht="12" customHeight="1">
      <c r="A20" s="53"/>
      <c r="B20" s="147"/>
      <c r="C20" s="147"/>
      <c r="D20" s="228"/>
      <c r="E20" s="147"/>
      <c r="F20" s="147"/>
      <c r="G20" s="147"/>
      <c r="H20" s="148"/>
      <c r="I20" s="409" t="s">
        <v>214</v>
      </c>
      <c r="J20" s="409"/>
      <c r="K20" s="409"/>
      <c r="L20" s="409"/>
      <c r="M20" s="410"/>
      <c r="N20" s="407"/>
      <c r="O20" s="407"/>
      <c r="P20" s="407"/>
      <c r="Q20" s="407"/>
      <c r="R20" s="407"/>
      <c r="S20" s="407"/>
      <c r="T20" s="407"/>
      <c r="U20" s="422" t="s">
        <v>216</v>
      </c>
      <c r="V20" s="422"/>
      <c r="W20" s="388"/>
      <c r="X20" s="388"/>
      <c r="Y20" s="388"/>
      <c r="Z20" s="388"/>
      <c r="AA20" s="389"/>
      <c r="AB20" s="408"/>
      <c r="AC20" s="408"/>
      <c r="AD20" s="408"/>
      <c r="AE20" s="408"/>
      <c r="AF20" s="408"/>
      <c r="AG20" s="408"/>
      <c r="AH20" s="408"/>
      <c r="AI20" s="418"/>
      <c r="AJ20" s="44"/>
      <c r="AK20" s="54"/>
      <c r="AL20" s="150"/>
      <c r="AM20" s="150"/>
      <c r="AN20" s="150"/>
      <c r="AO20" s="150"/>
      <c r="AP20" s="150"/>
      <c r="AQ20" s="150"/>
      <c r="AR20" s="153"/>
      <c r="AS20" s="409" t="s">
        <v>214</v>
      </c>
      <c r="AT20" s="409"/>
      <c r="AU20" s="409"/>
      <c r="AV20" s="409"/>
      <c r="AW20" s="410"/>
      <c r="AX20" s="407" t="s">
        <v>292</v>
      </c>
      <c r="AY20" s="407"/>
      <c r="AZ20" s="407"/>
      <c r="BA20" s="407"/>
      <c r="BB20" s="407"/>
      <c r="BC20" s="407"/>
      <c r="BD20" s="407"/>
      <c r="BE20" s="422" t="s">
        <v>216</v>
      </c>
      <c r="BF20" s="422"/>
      <c r="BG20" s="388"/>
      <c r="BH20" s="388"/>
      <c r="BI20" s="388"/>
      <c r="BJ20" s="388"/>
      <c r="BK20" s="389"/>
      <c r="BL20" s="408">
        <v>500888111</v>
      </c>
      <c r="BM20" s="408"/>
      <c r="BN20" s="408"/>
      <c r="BO20" s="408"/>
      <c r="BP20" s="408"/>
      <c r="BQ20" s="408"/>
      <c r="BR20" s="408"/>
      <c r="BS20" s="418"/>
      <c r="BT20" s="45"/>
      <c r="BZ20" s="1">
        <v>18</v>
      </c>
    </row>
    <row r="21" spans="1:79" ht="12" customHeight="1" thickBot="1">
      <c r="A21" s="53"/>
      <c r="B21" s="128"/>
      <c r="C21" s="128"/>
      <c r="D21" s="128"/>
      <c r="E21" s="128"/>
      <c r="F21" s="128"/>
      <c r="G21" s="128"/>
      <c r="H21" s="149"/>
      <c r="I21" s="411"/>
      <c r="J21" s="411"/>
      <c r="K21" s="411"/>
      <c r="L21" s="411"/>
      <c r="M21" s="412"/>
      <c r="N21" s="413"/>
      <c r="O21" s="413"/>
      <c r="P21" s="413"/>
      <c r="Q21" s="413"/>
      <c r="R21" s="413"/>
      <c r="S21" s="413"/>
      <c r="T21" s="413"/>
      <c r="U21" s="414"/>
      <c r="V21" s="414"/>
      <c r="W21" s="414"/>
      <c r="X21" s="414"/>
      <c r="Y21" s="414"/>
      <c r="Z21" s="414"/>
      <c r="AA21" s="415"/>
      <c r="AB21" s="408"/>
      <c r="AC21" s="408"/>
      <c r="AD21" s="408"/>
      <c r="AE21" s="408"/>
      <c r="AF21" s="408"/>
      <c r="AG21" s="408"/>
      <c r="AH21" s="408"/>
      <c r="AI21" s="418"/>
      <c r="AJ21" s="44"/>
      <c r="AK21" s="54"/>
      <c r="AL21" s="151"/>
      <c r="AM21" s="151"/>
      <c r="AN21" s="151"/>
      <c r="AO21" s="151"/>
      <c r="AP21" s="151"/>
      <c r="AQ21" s="151"/>
      <c r="AR21" s="152"/>
      <c r="AS21" s="411"/>
      <c r="AT21" s="411"/>
      <c r="AU21" s="411"/>
      <c r="AV21" s="411"/>
      <c r="AW21" s="412"/>
      <c r="AX21" s="413"/>
      <c r="AY21" s="413"/>
      <c r="AZ21" s="413"/>
      <c r="BA21" s="413"/>
      <c r="BB21" s="413"/>
      <c r="BC21" s="413"/>
      <c r="BD21" s="413"/>
      <c r="BE21" s="414"/>
      <c r="BF21" s="414"/>
      <c r="BG21" s="414"/>
      <c r="BH21" s="414"/>
      <c r="BI21" s="414"/>
      <c r="BJ21" s="414"/>
      <c r="BK21" s="415"/>
      <c r="BL21" s="408"/>
      <c r="BM21" s="408"/>
      <c r="BN21" s="408"/>
      <c r="BO21" s="408"/>
      <c r="BP21" s="408"/>
      <c r="BQ21" s="408"/>
      <c r="BR21" s="408"/>
      <c r="BS21" s="418"/>
      <c r="BT21" s="45"/>
      <c r="BZ21" s="1">
        <v>19</v>
      </c>
    </row>
    <row r="22" spans="1:79" ht="12" customHeight="1">
      <c r="A22" s="53"/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46"/>
      <c r="N22" s="146"/>
      <c r="O22" s="146"/>
      <c r="P22" s="146"/>
      <c r="Q22" s="146"/>
      <c r="R22" s="146"/>
      <c r="S22" s="146"/>
      <c r="T22" s="146"/>
      <c r="U22" s="387" t="s">
        <v>218</v>
      </c>
      <c r="V22" s="388"/>
      <c r="W22" s="388"/>
      <c r="X22" s="388"/>
      <c r="Y22" s="388"/>
      <c r="Z22" s="388"/>
      <c r="AA22" s="389"/>
      <c r="AB22" s="404"/>
      <c r="AC22" s="404"/>
      <c r="AD22" s="404"/>
      <c r="AE22" s="404"/>
      <c r="AF22" s="404"/>
      <c r="AG22" s="404"/>
      <c r="AH22" s="404"/>
      <c r="AI22" s="419"/>
      <c r="AJ22" s="44"/>
      <c r="AK22" s="54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4"/>
      <c r="AX22" s="154"/>
      <c r="AY22" s="154"/>
      <c r="AZ22" s="154"/>
      <c r="BA22" s="154"/>
      <c r="BB22" s="154"/>
      <c r="BC22" s="154"/>
      <c r="BD22" s="154"/>
      <c r="BE22" s="387" t="s">
        <v>218</v>
      </c>
      <c r="BF22" s="388"/>
      <c r="BG22" s="388"/>
      <c r="BH22" s="388"/>
      <c r="BI22" s="388"/>
      <c r="BJ22" s="388"/>
      <c r="BK22" s="389"/>
      <c r="BL22" s="404" t="s">
        <v>219</v>
      </c>
      <c r="BM22" s="404"/>
      <c r="BN22" s="404"/>
      <c r="BO22" s="404"/>
      <c r="BP22" s="404"/>
      <c r="BQ22" s="404"/>
      <c r="BR22" s="404"/>
      <c r="BS22" s="419"/>
      <c r="BT22" s="45"/>
      <c r="BZ22" s="1">
        <v>20</v>
      </c>
    </row>
    <row r="23" spans="1:79" ht="12" customHeight="1" thickBot="1">
      <c r="A23" s="53"/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46"/>
      <c r="N23" s="146"/>
      <c r="O23" s="146"/>
      <c r="P23" s="146"/>
      <c r="Q23" s="146"/>
      <c r="R23" s="146"/>
      <c r="S23" s="146"/>
      <c r="T23" s="146"/>
      <c r="U23" s="390"/>
      <c r="V23" s="391"/>
      <c r="W23" s="391"/>
      <c r="X23" s="391"/>
      <c r="Y23" s="391"/>
      <c r="Z23" s="391"/>
      <c r="AA23" s="392"/>
      <c r="AB23" s="420"/>
      <c r="AC23" s="420"/>
      <c r="AD23" s="420"/>
      <c r="AE23" s="420"/>
      <c r="AF23" s="420"/>
      <c r="AG23" s="420"/>
      <c r="AH23" s="420"/>
      <c r="AI23" s="421"/>
      <c r="AJ23" s="44"/>
      <c r="AK23" s="54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4"/>
      <c r="AX23" s="154"/>
      <c r="AY23" s="154"/>
      <c r="AZ23" s="154"/>
      <c r="BA23" s="154"/>
      <c r="BB23" s="154"/>
      <c r="BC23" s="154"/>
      <c r="BD23" s="154"/>
      <c r="BE23" s="390"/>
      <c r="BF23" s="391"/>
      <c r="BG23" s="391"/>
      <c r="BH23" s="391"/>
      <c r="BI23" s="391"/>
      <c r="BJ23" s="391"/>
      <c r="BK23" s="392"/>
      <c r="BL23" s="420"/>
      <c r="BM23" s="420"/>
      <c r="BN23" s="420"/>
      <c r="BO23" s="420"/>
      <c r="BP23" s="420"/>
      <c r="BQ23" s="420"/>
      <c r="BR23" s="420"/>
      <c r="BS23" s="421"/>
      <c r="BT23" s="45"/>
      <c r="BZ23" s="1">
        <v>21</v>
      </c>
    </row>
    <row r="24" spans="1:79" ht="12" customHeight="1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4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45"/>
      <c r="BZ24" s="1">
        <v>22</v>
      </c>
    </row>
    <row r="25" spans="1:79" ht="12" customHeight="1" thickBot="1">
      <c r="A25" s="53"/>
      <c r="B25" s="460" t="s">
        <v>268</v>
      </c>
      <c r="C25" s="460"/>
      <c r="D25" s="460"/>
      <c r="E25" s="460"/>
      <c r="F25" s="460"/>
      <c r="G25" s="460"/>
      <c r="H25" s="460"/>
      <c r="I25" s="460"/>
      <c r="J25" s="460"/>
      <c r="K25" s="460"/>
      <c r="L25" s="460"/>
      <c r="M25" s="460"/>
      <c r="N25" s="460"/>
      <c r="O25" s="460"/>
      <c r="P25" s="458"/>
      <c r="Q25" s="458"/>
      <c r="R25" s="458"/>
      <c r="S25" s="458"/>
      <c r="T25" s="458"/>
      <c r="U25" s="458"/>
      <c r="V25" s="458"/>
      <c r="W25" s="458"/>
      <c r="X25" s="458"/>
      <c r="Y25" s="458"/>
      <c r="Z25" s="458"/>
      <c r="AA25" s="458"/>
      <c r="AB25" s="458"/>
      <c r="AC25" s="458"/>
      <c r="AD25" s="458"/>
      <c r="AE25" s="458"/>
      <c r="AF25" s="458"/>
      <c r="AG25" s="458"/>
      <c r="AH25" s="458"/>
      <c r="AI25" s="53"/>
      <c r="AJ25" s="44"/>
      <c r="AK25" s="54"/>
      <c r="AL25" s="436" t="s">
        <v>268</v>
      </c>
      <c r="AM25" s="436"/>
      <c r="AN25" s="436"/>
      <c r="AO25" s="436"/>
      <c r="AP25" s="436"/>
      <c r="AQ25" s="436"/>
      <c r="AR25" s="436"/>
      <c r="AS25" s="436"/>
      <c r="AT25" s="436"/>
      <c r="AU25" s="436"/>
      <c r="AV25" s="436"/>
      <c r="AW25" s="436"/>
      <c r="AX25" s="436"/>
      <c r="AY25" s="436"/>
      <c r="AZ25" s="429"/>
      <c r="BA25" s="429"/>
      <c r="BB25" s="429"/>
      <c r="BC25" s="429"/>
      <c r="BD25" s="429"/>
      <c r="BE25" s="429"/>
      <c r="BF25" s="429"/>
      <c r="BG25" s="429"/>
      <c r="BH25" s="429"/>
      <c r="BI25" s="429"/>
      <c r="BJ25" s="429"/>
      <c r="BK25" s="429"/>
      <c r="BL25" s="429"/>
      <c r="BM25" s="429"/>
      <c r="BN25" s="429"/>
      <c r="BO25" s="429"/>
      <c r="BP25" s="429"/>
      <c r="BQ25" s="429"/>
      <c r="BR25" s="429"/>
      <c r="BS25" s="54"/>
      <c r="BT25" s="45"/>
      <c r="BZ25" s="1">
        <v>23</v>
      </c>
    </row>
    <row r="26" spans="1:79" ht="12" customHeight="1">
      <c r="A26" s="53"/>
      <c r="B26" s="423" t="s">
        <v>39</v>
      </c>
      <c r="C26" s="424"/>
      <c r="D26" s="425"/>
      <c r="E26" s="425"/>
      <c r="F26" s="425"/>
      <c r="G26" s="425"/>
      <c r="H26" s="426"/>
      <c r="I26" s="427"/>
      <c r="J26" s="425"/>
      <c r="K26" s="425"/>
      <c r="L26" s="425"/>
      <c r="M26" s="425"/>
      <c r="N26" s="428" t="s">
        <v>122</v>
      </c>
      <c r="O26" s="428"/>
      <c r="P26" s="428" t="s">
        <v>124</v>
      </c>
      <c r="Q26" s="428"/>
      <c r="R26" s="428"/>
      <c r="S26" s="428"/>
      <c r="T26" s="428"/>
      <c r="U26" s="428"/>
      <c r="V26" s="428"/>
      <c r="W26" s="428"/>
      <c r="X26" s="428"/>
      <c r="Y26" s="428"/>
      <c r="Z26" s="428"/>
      <c r="AA26" s="428"/>
      <c r="AB26" s="428"/>
      <c r="AC26" s="428"/>
      <c r="AD26" s="428"/>
      <c r="AE26" s="428"/>
      <c r="AF26" s="428"/>
      <c r="AG26" s="428"/>
      <c r="AH26" s="428"/>
      <c r="AI26" s="431"/>
      <c r="AJ26" s="44"/>
      <c r="AK26" s="54"/>
      <c r="AL26" s="423" t="s">
        <v>39</v>
      </c>
      <c r="AM26" s="424"/>
      <c r="AN26" s="425" t="s">
        <v>293</v>
      </c>
      <c r="AO26" s="425"/>
      <c r="AP26" s="425"/>
      <c r="AQ26" s="425"/>
      <c r="AR26" s="426"/>
      <c r="AS26" s="427" t="s">
        <v>294</v>
      </c>
      <c r="AT26" s="425"/>
      <c r="AU26" s="425"/>
      <c r="AV26" s="425"/>
      <c r="AW26" s="425"/>
      <c r="AX26" s="428" t="s">
        <v>122</v>
      </c>
      <c r="AY26" s="428"/>
      <c r="AZ26" s="428" t="s">
        <v>124</v>
      </c>
      <c r="BA26" s="428"/>
      <c r="BB26" s="428"/>
      <c r="BC26" s="428"/>
      <c r="BD26" s="428"/>
      <c r="BE26" s="428"/>
      <c r="BF26" s="428"/>
      <c r="BG26" s="428"/>
      <c r="BH26" s="428"/>
      <c r="BI26" s="428"/>
      <c r="BJ26" s="428"/>
      <c r="BK26" s="428"/>
      <c r="BL26" s="428"/>
      <c r="BM26" s="428"/>
      <c r="BN26" s="428"/>
      <c r="BO26" s="428"/>
      <c r="BP26" s="428"/>
      <c r="BQ26" s="428"/>
      <c r="BR26" s="428"/>
      <c r="BS26" s="431"/>
      <c r="BT26" s="45"/>
      <c r="BZ26" s="1">
        <v>24</v>
      </c>
    </row>
    <row r="27" spans="1:79" ht="12" customHeight="1">
      <c r="A27" s="53"/>
      <c r="B27" s="393" t="s">
        <v>126</v>
      </c>
      <c r="C27" s="394"/>
      <c r="D27" s="397"/>
      <c r="E27" s="397"/>
      <c r="F27" s="397"/>
      <c r="G27" s="397"/>
      <c r="H27" s="398"/>
      <c r="I27" s="401"/>
      <c r="J27" s="397"/>
      <c r="K27" s="397"/>
      <c r="L27" s="397"/>
      <c r="M27" s="397"/>
      <c r="N27" s="404"/>
      <c r="O27" s="404"/>
      <c r="P27" s="406" t="s">
        <v>3</v>
      </c>
      <c r="Q27" s="408"/>
      <c r="R27" s="408"/>
      <c r="S27" s="408"/>
      <c r="T27" s="408"/>
      <c r="U27" s="416"/>
      <c r="V27" s="416"/>
      <c r="W27" s="416"/>
      <c r="X27" s="416"/>
      <c r="Y27" s="416"/>
      <c r="Z27" s="416"/>
      <c r="AA27" s="416"/>
      <c r="AB27" s="416"/>
      <c r="AC27" s="416"/>
      <c r="AD27" s="416"/>
      <c r="AE27" s="416"/>
      <c r="AF27" s="416"/>
      <c r="AG27" s="416"/>
      <c r="AH27" s="416"/>
      <c r="AI27" s="417"/>
      <c r="AJ27" s="44"/>
      <c r="AK27" s="54"/>
      <c r="AL27" s="393" t="s">
        <v>126</v>
      </c>
      <c r="AM27" s="394"/>
      <c r="AN27" s="397" t="s">
        <v>275</v>
      </c>
      <c r="AO27" s="397"/>
      <c r="AP27" s="397"/>
      <c r="AQ27" s="397"/>
      <c r="AR27" s="398"/>
      <c r="AS27" s="401" t="s">
        <v>201</v>
      </c>
      <c r="AT27" s="397"/>
      <c r="AU27" s="397"/>
      <c r="AV27" s="397"/>
      <c r="AW27" s="397"/>
      <c r="AX27" s="404" t="s">
        <v>288</v>
      </c>
      <c r="AY27" s="404"/>
      <c r="AZ27" s="405" t="s">
        <v>3</v>
      </c>
      <c r="BA27" s="407" t="s">
        <v>296</v>
      </c>
      <c r="BB27" s="407"/>
      <c r="BC27" s="407"/>
      <c r="BD27" s="407"/>
      <c r="BE27" s="416" t="s">
        <v>306</v>
      </c>
      <c r="BF27" s="416"/>
      <c r="BG27" s="416"/>
      <c r="BH27" s="416"/>
      <c r="BI27" s="416"/>
      <c r="BJ27" s="416"/>
      <c r="BK27" s="416"/>
      <c r="BL27" s="416"/>
      <c r="BM27" s="416"/>
      <c r="BN27" s="416"/>
      <c r="BO27" s="416"/>
      <c r="BP27" s="416"/>
      <c r="BQ27" s="416"/>
      <c r="BR27" s="416"/>
      <c r="BS27" s="417"/>
      <c r="BT27" s="45"/>
      <c r="BZ27" s="1">
        <v>25</v>
      </c>
    </row>
    <row r="28" spans="1:79" ht="12" customHeight="1" thickBot="1">
      <c r="A28" s="53"/>
      <c r="B28" s="395"/>
      <c r="C28" s="396"/>
      <c r="D28" s="399"/>
      <c r="E28" s="399"/>
      <c r="F28" s="399"/>
      <c r="G28" s="399"/>
      <c r="H28" s="400"/>
      <c r="I28" s="402"/>
      <c r="J28" s="403"/>
      <c r="K28" s="403"/>
      <c r="L28" s="403"/>
      <c r="M28" s="403"/>
      <c r="N28" s="404"/>
      <c r="O28" s="404"/>
      <c r="P28" s="406"/>
      <c r="Q28" s="408"/>
      <c r="R28" s="408"/>
      <c r="S28" s="408"/>
      <c r="T28" s="408"/>
      <c r="U28" s="416"/>
      <c r="V28" s="416"/>
      <c r="W28" s="416"/>
      <c r="X28" s="416"/>
      <c r="Y28" s="416"/>
      <c r="Z28" s="416"/>
      <c r="AA28" s="416"/>
      <c r="AB28" s="416"/>
      <c r="AC28" s="416"/>
      <c r="AD28" s="416"/>
      <c r="AE28" s="416"/>
      <c r="AF28" s="416"/>
      <c r="AG28" s="416"/>
      <c r="AH28" s="416"/>
      <c r="AI28" s="417"/>
      <c r="AJ28" s="44"/>
      <c r="AK28" s="54"/>
      <c r="AL28" s="395"/>
      <c r="AM28" s="396"/>
      <c r="AN28" s="399"/>
      <c r="AO28" s="399"/>
      <c r="AP28" s="399"/>
      <c r="AQ28" s="399"/>
      <c r="AR28" s="400"/>
      <c r="AS28" s="402"/>
      <c r="AT28" s="403"/>
      <c r="AU28" s="403"/>
      <c r="AV28" s="403"/>
      <c r="AW28" s="403"/>
      <c r="AX28" s="404"/>
      <c r="AY28" s="404"/>
      <c r="AZ28" s="406"/>
      <c r="BA28" s="408"/>
      <c r="BB28" s="408"/>
      <c r="BC28" s="408"/>
      <c r="BD28" s="408"/>
      <c r="BE28" s="416"/>
      <c r="BF28" s="416"/>
      <c r="BG28" s="416"/>
      <c r="BH28" s="416"/>
      <c r="BI28" s="416"/>
      <c r="BJ28" s="416"/>
      <c r="BK28" s="416"/>
      <c r="BL28" s="416"/>
      <c r="BM28" s="416"/>
      <c r="BN28" s="416"/>
      <c r="BO28" s="416"/>
      <c r="BP28" s="416"/>
      <c r="BQ28" s="416"/>
      <c r="BR28" s="416"/>
      <c r="BS28" s="417"/>
      <c r="BT28" s="45"/>
      <c r="BZ28" s="1">
        <v>26</v>
      </c>
    </row>
    <row r="29" spans="1:79" ht="12" customHeight="1">
      <c r="A29" s="53"/>
      <c r="B29" s="147"/>
      <c r="C29" s="147"/>
      <c r="D29" s="147"/>
      <c r="E29" s="147"/>
      <c r="F29" s="147"/>
      <c r="G29" s="147"/>
      <c r="H29" s="148"/>
      <c r="I29" s="409" t="s">
        <v>214</v>
      </c>
      <c r="J29" s="409"/>
      <c r="K29" s="409"/>
      <c r="L29" s="409"/>
      <c r="M29" s="410"/>
      <c r="N29" s="407"/>
      <c r="O29" s="407"/>
      <c r="P29" s="407"/>
      <c r="Q29" s="407"/>
      <c r="R29" s="407"/>
      <c r="S29" s="407"/>
      <c r="T29" s="407"/>
      <c r="U29" s="388" t="s">
        <v>216</v>
      </c>
      <c r="V29" s="388"/>
      <c r="W29" s="388"/>
      <c r="X29" s="388"/>
      <c r="Y29" s="388"/>
      <c r="Z29" s="388"/>
      <c r="AA29" s="389"/>
      <c r="AB29" s="408"/>
      <c r="AC29" s="408"/>
      <c r="AD29" s="408"/>
      <c r="AE29" s="408"/>
      <c r="AF29" s="408"/>
      <c r="AG29" s="408"/>
      <c r="AH29" s="408"/>
      <c r="AI29" s="418"/>
      <c r="AJ29" s="44"/>
      <c r="AK29" s="54"/>
      <c r="AL29" s="150"/>
      <c r="AM29" s="150"/>
      <c r="AN29" s="150"/>
      <c r="AO29" s="150"/>
      <c r="AP29" s="150"/>
      <c r="AQ29" s="150"/>
      <c r="AR29" s="153"/>
      <c r="AS29" s="409" t="s">
        <v>214</v>
      </c>
      <c r="AT29" s="409"/>
      <c r="AU29" s="409"/>
      <c r="AV29" s="409"/>
      <c r="AW29" s="410"/>
      <c r="AX29" s="407" t="s">
        <v>285</v>
      </c>
      <c r="AY29" s="407"/>
      <c r="AZ29" s="407"/>
      <c r="BA29" s="407"/>
      <c r="BB29" s="407"/>
      <c r="BC29" s="407"/>
      <c r="BD29" s="407"/>
      <c r="BE29" s="388" t="s">
        <v>216</v>
      </c>
      <c r="BF29" s="388"/>
      <c r="BG29" s="388"/>
      <c r="BH29" s="388"/>
      <c r="BI29" s="388"/>
      <c r="BJ29" s="388"/>
      <c r="BK29" s="389"/>
      <c r="BL29" s="408"/>
      <c r="BM29" s="408"/>
      <c r="BN29" s="408"/>
      <c r="BO29" s="408"/>
      <c r="BP29" s="408"/>
      <c r="BQ29" s="408"/>
      <c r="BR29" s="408"/>
      <c r="BS29" s="418"/>
      <c r="BT29" s="45"/>
      <c r="BZ29" s="1">
        <v>27</v>
      </c>
    </row>
    <row r="30" spans="1:79" ht="12" customHeight="1" thickBot="1">
      <c r="A30" s="53"/>
      <c r="B30" s="128"/>
      <c r="C30" s="128"/>
      <c r="D30" s="128"/>
      <c r="E30" s="128"/>
      <c r="F30" s="128"/>
      <c r="G30" s="128"/>
      <c r="H30" s="149"/>
      <c r="I30" s="411"/>
      <c r="J30" s="411"/>
      <c r="K30" s="411"/>
      <c r="L30" s="411"/>
      <c r="M30" s="412"/>
      <c r="N30" s="413"/>
      <c r="O30" s="413"/>
      <c r="P30" s="413"/>
      <c r="Q30" s="413"/>
      <c r="R30" s="413"/>
      <c r="S30" s="413"/>
      <c r="T30" s="413"/>
      <c r="U30" s="414"/>
      <c r="V30" s="414"/>
      <c r="W30" s="414"/>
      <c r="X30" s="414"/>
      <c r="Y30" s="414"/>
      <c r="Z30" s="414"/>
      <c r="AA30" s="415"/>
      <c r="AB30" s="408"/>
      <c r="AC30" s="408"/>
      <c r="AD30" s="408"/>
      <c r="AE30" s="408"/>
      <c r="AF30" s="408"/>
      <c r="AG30" s="408"/>
      <c r="AH30" s="408"/>
      <c r="AI30" s="418"/>
      <c r="AJ30" s="44"/>
      <c r="AK30" s="54"/>
      <c r="AL30" s="151"/>
      <c r="AM30" s="151"/>
      <c r="AN30" s="151"/>
      <c r="AO30" s="151"/>
      <c r="AP30" s="151"/>
      <c r="AQ30" s="151"/>
      <c r="AR30" s="152"/>
      <c r="AS30" s="411"/>
      <c r="AT30" s="411"/>
      <c r="AU30" s="411"/>
      <c r="AV30" s="411"/>
      <c r="AW30" s="412"/>
      <c r="AX30" s="413"/>
      <c r="AY30" s="413"/>
      <c r="AZ30" s="413"/>
      <c r="BA30" s="413"/>
      <c r="BB30" s="413"/>
      <c r="BC30" s="413"/>
      <c r="BD30" s="413"/>
      <c r="BE30" s="414"/>
      <c r="BF30" s="414"/>
      <c r="BG30" s="414"/>
      <c r="BH30" s="414"/>
      <c r="BI30" s="414"/>
      <c r="BJ30" s="414"/>
      <c r="BK30" s="415"/>
      <c r="BL30" s="408"/>
      <c r="BM30" s="408"/>
      <c r="BN30" s="408"/>
      <c r="BO30" s="408"/>
      <c r="BP30" s="408"/>
      <c r="BQ30" s="408"/>
      <c r="BR30" s="408"/>
      <c r="BS30" s="418"/>
      <c r="BT30" s="45"/>
      <c r="BZ30" s="1">
        <v>28</v>
      </c>
    </row>
    <row r="31" spans="1:79" ht="12" customHeight="1">
      <c r="A31" s="53"/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46"/>
      <c r="N31" s="146"/>
      <c r="O31" s="146"/>
      <c r="P31" s="146"/>
      <c r="Q31" s="146"/>
      <c r="R31" s="146"/>
      <c r="S31" s="146"/>
      <c r="T31" s="146"/>
      <c r="U31" s="387" t="s">
        <v>218</v>
      </c>
      <c r="V31" s="388"/>
      <c r="W31" s="388"/>
      <c r="X31" s="388"/>
      <c r="Y31" s="388"/>
      <c r="Z31" s="388"/>
      <c r="AA31" s="389"/>
      <c r="AB31" s="404"/>
      <c r="AC31" s="404"/>
      <c r="AD31" s="404"/>
      <c r="AE31" s="404"/>
      <c r="AF31" s="404"/>
      <c r="AG31" s="404"/>
      <c r="AH31" s="404"/>
      <c r="AI31" s="419"/>
      <c r="AJ31" s="44"/>
      <c r="AK31" s="54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4"/>
      <c r="AX31" s="154"/>
      <c r="AY31" s="154"/>
      <c r="AZ31" s="154"/>
      <c r="BA31" s="154"/>
      <c r="BB31" s="154"/>
      <c r="BC31" s="154"/>
      <c r="BD31" s="154"/>
      <c r="BE31" s="387" t="s">
        <v>218</v>
      </c>
      <c r="BF31" s="388"/>
      <c r="BG31" s="388"/>
      <c r="BH31" s="388"/>
      <c r="BI31" s="388"/>
      <c r="BJ31" s="388"/>
      <c r="BK31" s="389"/>
      <c r="BL31" s="404" t="s">
        <v>219</v>
      </c>
      <c r="BM31" s="404"/>
      <c r="BN31" s="404"/>
      <c r="BO31" s="404"/>
      <c r="BP31" s="404"/>
      <c r="BQ31" s="404"/>
      <c r="BR31" s="404"/>
      <c r="BS31" s="419"/>
      <c r="BT31" s="45"/>
      <c r="BZ31" s="1">
        <v>29</v>
      </c>
    </row>
    <row r="32" spans="1:79" ht="12" customHeight="1" thickBot="1">
      <c r="A32" s="53"/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46"/>
      <c r="N32" s="146"/>
      <c r="O32" s="146"/>
      <c r="P32" s="146"/>
      <c r="Q32" s="146"/>
      <c r="R32" s="146"/>
      <c r="S32" s="146"/>
      <c r="T32" s="146"/>
      <c r="U32" s="390"/>
      <c r="V32" s="391"/>
      <c r="W32" s="391"/>
      <c r="X32" s="391"/>
      <c r="Y32" s="391"/>
      <c r="Z32" s="391"/>
      <c r="AA32" s="392"/>
      <c r="AB32" s="420"/>
      <c r="AC32" s="420"/>
      <c r="AD32" s="420"/>
      <c r="AE32" s="420"/>
      <c r="AF32" s="420"/>
      <c r="AG32" s="420"/>
      <c r="AH32" s="420"/>
      <c r="AI32" s="421"/>
      <c r="AJ32" s="44"/>
      <c r="AK32" s="54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4"/>
      <c r="AX32" s="154"/>
      <c r="AY32" s="154"/>
      <c r="AZ32" s="154"/>
      <c r="BA32" s="154"/>
      <c r="BB32" s="154"/>
      <c r="BC32" s="154"/>
      <c r="BD32" s="154"/>
      <c r="BE32" s="390"/>
      <c r="BF32" s="391"/>
      <c r="BG32" s="391"/>
      <c r="BH32" s="391"/>
      <c r="BI32" s="391"/>
      <c r="BJ32" s="391"/>
      <c r="BK32" s="392"/>
      <c r="BL32" s="420"/>
      <c r="BM32" s="420"/>
      <c r="BN32" s="420"/>
      <c r="BO32" s="420"/>
      <c r="BP32" s="420"/>
      <c r="BQ32" s="420"/>
      <c r="BR32" s="420"/>
      <c r="BS32" s="421"/>
      <c r="BT32" s="45"/>
      <c r="BZ32" s="1">
        <v>30</v>
      </c>
    </row>
    <row r="33" spans="1:78" ht="12" customHeight="1">
      <c r="A33" s="53"/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53"/>
      <c r="AJ33" s="44"/>
      <c r="AK33" s="54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  <c r="BR33" s="151"/>
      <c r="BS33" s="54"/>
      <c r="BT33" s="45"/>
      <c r="BZ33" s="1">
        <v>31</v>
      </c>
    </row>
    <row r="34" spans="1:78" ht="12" customHeight="1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4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45"/>
      <c r="BZ34" s="1">
        <v>32</v>
      </c>
    </row>
    <row r="35" spans="1:78" ht="12" customHeight="1" thickBot="1">
      <c r="A35" s="53"/>
      <c r="B35" s="475" t="s">
        <v>188</v>
      </c>
      <c r="C35" s="475"/>
      <c r="D35" s="475"/>
      <c r="E35" s="475"/>
      <c r="F35" s="475"/>
      <c r="G35" s="475"/>
      <c r="H35" s="475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44"/>
      <c r="AK35" s="54"/>
      <c r="AL35" s="435" t="s">
        <v>188</v>
      </c>
      <c r="AM35" s="435"/>
      <c r="AN35" s="435"/>
      <c r="AO35" s="435"/>
      <c r="AP35" s="435"/>
      <c r="AQ35" s="435"/>
      <c r="AR35" s="435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45"/>
      <c r="BZ35" s="1">
        <v>38</v>
      </c>
    </row>
    <row r="36" spans="1:78" ht="12" customHeight="1">
      <c r="A36" s="53"/>
      <c r="B36" s="423" t="s">
        <v>39</v>
      </c>
      <c r="C36" s="424"/>
      <c r="D36" s="425"/>
      <c r="E36" s="425"/>
      <c r="F36" s="425"/>
      <c r="G36" s="425"/>
      <c r="H36" s="426"/>
      <c r="I36" s="427"/>
      <c r="J36" s="425"/>
      <c r="K36" s="425"/>
      <c r="L36" s="425"/>
      <c r="M36" s="426"/>
      <c r="N36" s="432" t="s">
        <v>127</v>
      </c>
      <c r="O36" s="433"/>
      <c r="P36" s="433"/>
      <c r="Q36" s="433"/>
      <c r="R36" s="433"/>
      <c r="S36" s="433"/>
      <c r="T36" s="434"/>
      <c r="U36" s="428" t="s">
        <v>122</v>
      </c>
      <c r="V36" s="428"/>
      <c r="W36" s="428" t="s">
        <v>191</v>
      </c>
      <c r="X36" s="428"/>
      <c r="Y36" s="428"/>
      <c r="Z36" s="428"/>
      <c r="AA36" s="428"/>
      <c r="AB36" s="428"/>
      <c r="AC36" s="428"/>
      <c r="AD36" s="428"/>
      <c r="AE36" s="428"/>
      <c r="AF36" s="428"/>
      <c r="AG36" s="428"/>
      <c r="AH36" s="428"/>
      <c r="AI36" s="431"/>
      <c r="AJ36" s="44"/>
      <c r="AK36" s="54"/>
      <c r="AL36" s="423" t="s">
        <v>39</v>
      </c>
      <c r="AM36" s="424"/>
      <c r="AN36" s="425" t="s">
        <v>299</v>
      </c>
      <c r="AO36" s="425"/>
      <c r="AP36" s="425"/>
      <c r="AQ36" s="425"/>
      <c r="AR36" s="426"/>
      <c r="AS36" s="427" t="s">
        <v>300</v>
      </c>
      <c r="AT36" s="425"/>
      <c r="AU36" s="425"/>
      <c r="AV36" s="425"/>
      <c r="AW36" s="426"/>
      <c r="AX36" s="432" t="s">
        <v>127</v>
      </c>
      <c r="AY36" s="433"/>
      <c r="AZ36" s="433"/>
      <c r="BA36" s="433"/>
      <c r="BB36" s="433"/>
      <c r="BC36" s="433"/>
      <c r="BD36" s="434"/>
      <c r="BE36" s="428" t="s">
        <v>122</v>
      </c>
      <c r="BF36" s="428"/>
      <c r="BG36" s="428" t="s">
        <v>191</v>
      </c>
      <c r="BH36" s="428"/>
      <c r="BI36" s="428"/>
      <c r="BJ36" s="428"/>
      <c r="BK36" s="428"/>
      <c r="BL36" s="428"/>
      <c r="BM36" s="428"/>
      <c r="BN36" s="428"/>
      <c r="BO36" s="428"/>
      <c r="BP36" s="428"/>
      <c r="BQ36" s="428"/>
      <c r="BR36" s="428"/>
      <c r="BS36" s="431"/>
      <c r="BT36" s="45"/>
      <c r="BZ36" s="1">
        <v>39</v>
      </c>
    </row>
    <row r="37" spans="1:78" ht="12" customHeight="1">
      <c r="A37" s="53"/>
      <c r="B37" s="393" t="s">
        <v>126</v>
      </c>
      <c r="C37" s="394"/>
      <c r="D37" s="397"/>
      <c r="E37" s="397"/>
      <c r="F37" s="397"/>
      <c r="G37" s="397"/>
      <c r="H37" s="398"/>
      <c r="I37" s="401"/>
      <c r="J37" s="397"/>
      <c r="K37" s="397"/>
      <c r="L37" s="397"/>
      <c r="M37" s="398"/>
      <c r="N37" s="450"/>
      <c r="O37" s="451"/>
      <c r="P37" s="451"/>
      <c r="Q37" s="451"/>
      <c r="R37" s="451"/>
      <c r="S37" s="451"/>
      <c r="T37" s="452"/>
      <c r="U37" s="456"/>
      <c r="V37" s="457"/>
      <c r="W37" s="408"/>
      <c r="X37" s="408"/>
      <c r="Y37" s="408"/>
      <c r="Z37" s="408"/>
      <c r="AA37" s="408"/>
      <c r="AB37" s="408"/>
      <c r="AC37" s="408"/>
      <c r="AD37" s="408"/>
      <c r="AE37" s="408"/>
      <c r="AF37" s="408"/>
      <c r="AG37" s="408"/>
      <c r="AH37" s="408"/>
      <c r="AI37" s="418"/>
      <c r="AJ37" s="44"/>
      <c r="AK37" s="54"/>
      <c r="AL37" s="393" t="s">
        <v>126</v>
      </c>
      <c r="AM37" s="394"/>
      <c r="AN37" s="397" t="s">
        <v>297</v>
      </c>
      <c r="AO37" s="397"/>
      <c r="AP37" s="397"/>
      <c r="AQ37" s="397"/>
      <c r="AR37" s="398"/>
      <c r="AS37" s="401" t="s">
        <v>298</v>
      </c>
      <c r="AT37" s="397"/>
      <c r="AU37" s="397"/>
      <c r="AV37" s="397"/>
      <c r="AW37" s="398"/>
      <c r="AX37" s="450" t="s">
        <v>136</v>
      </c>
      <c r="AY37" s="451"/>
      <c r="AZ37" s="451"/>
      <c r="BA37" s="451"/>
      <c r="BB37" s="451"/>
      <c r="BC37" s="451"/>
      <c r="BD37" s="452"/>
      <c r="BE37" s="456" t="s">
        <v>269</v>
      </c>
      <c r="BF37" s="457"/>
      <c r="BG37" s="408"/>
      <c r="BH37" s="408"/>
      <c r="BI37" s="408"/>
      <c r="BJ37" s="408"/>
      <c r="BK37" s="408"/>
      <c r="BL37" s="408"/>
      <c r="BM37" s="408"/>
      <c r="BN37" s="408"/>
      <c r="BO37" s="408"/>
      <c r="BP37" s="408"/>
      <c r="BQ37" s="408"/>
      <c r="BR37" s="408"/>
      <c r="BS37" s="418"/>
      <c r="BT37" s="45"/>
      <c r="BZ37" s="1">
        <v>40</v>
      </c>
    </row>
    <row r="38" spans="1:78" ht="12" customHeight="1" thickBot="1">
      <c r="A38" s="53"/>
      <c r="B38" s="395"/>
      <c r="C38" s="396"/>
      <c r="D38" s="399"/>
      <c r="E38" s="399"/>
      <c r="F38" s="399"/>
      <c r="G38" s="399"/>
      <c r="H38" s="400"/>
      <c r="I38" s="402"/>
      <c r="J38" s="403"/>
      <c r="K38" s="403"/>
      <c r="L38" s="403"/>
      <c r="M38" s="449"/>
      <c r="N38" s="453"/>
      <c r="O38" s="454"/>
      <c r="P38" s="454"/>
      <c r="Q38" s="454"/>
      <c r="R38" s="454"/>
      <c r="S38" s="454"/>
      <c r="T38" s="455"/>
      <c r="U38" s="453"/>
      <c r="V38" s="455"/>
      <c r="W38" s="408"/>
      <c r="X38" s="408"/>
      <c r="Y38" s="408"/>
      <c r="Z38" s="408"/>
      <c r="AA38" s="408"/>
      <c r="AB38" s="408"/>
      <c r="AC38" s="408"/>
      <c r="AD38" s="408"/>
      <c r="AE38" s="408"/>
      <c r="AF38" s="408"/>
      <c r="AG38" s="408"/>
      <c r="AH38" s="408"/>
      <c r="AI38" s="418"/>
      <c r="AJ38" s="44"/>
      <c r="AK38" s="54"/>
      <c r="AL38" s="395"/>
      <c r="AM38" s="396"/>
      <c r="AN38" s="399"/>
      <c r="AO38" s="399"/>
      <c r="AP38" s="399"/>
      <c r="AQ38" s="399"/>
      <c r="AR38" s="400"/>
      <c r="AS38" s="402"/>
      <c r="AT38" s="403"/>
      <c r="AU38" s="403"/>
      <c r="AV38" s="403"/>
      <c r="AW38" s="449"/>
      <c r="AX38" s="453"/>
      <c r="AY38" s="454"/>
      <c r="AZ38" s="454"/>
      <c r="BA38" s="454"/>
      <c r="BB38" s="454"/>
      <c r="BC38" s="454"/>
      <c r="BD38" s="455"/>
      <c r="BE38" s="453"/>
      <c r="BF38" s="455"/>
      <c r="BG38" s="408"/>
      <c r="BH38" s="408"/>
      <c r="BI38" s="408"/>
      <c r="BJ38" s="408"/>
      <c r="BK38" s="408"/>
      <c r="BL38" s="408"/>
      <c r="BM38" s="408"/>
      <c r="BN38" s="408"/>
      <c r="BO38" s="408"/>
      <c r="BP38" s="408"/>
      <c r="BQ38" s="408"/>
      <c r="BR38" s="408"/>
      <c r="BS38" s="418"/>
      <c r="BT38" s="45"/>
      <c r="BZ38" s="1">
        <v>41</v>
      </c>
    </row>
    <row r="39" spans="1:78" ht="12" customHeight="1">
      <c r="A39" s="53"/>
      <c r="B39" s="147"/>
      <c r="C39" s="147"/>
      <c r="D39" s="147"/>
      <c r="E39" s="147"/>
      <c r="F39" s="147"/>
      <c r="G39" s="147"/>
      <c r="H39" s="148"/>
      <c r="I39" s="409" t="s">
        <v>214</v>
      </c>
      <c r="J39" s="409"/>
      <c r="K39" s="409"/>
      <c r="L39" s="409"/>
      <c r="M39" s="410"/>
      <c r="N39" s="407"/>
      <c r="O39" s="407"/>
      <c r="P39" s="407"/>
      <c r="Q39" s="407"/>
      <c r="R39" s="407"/>
      <c r="S39" s="407"/>
      <c r="T39" s="407"/>
      <c r="U39" s="422" t="s">
        <v>216</v>
      </c>
      <c r="V39" s="422"/>
      <c r="W39" s="388"/>
      <c r="X39" s="388"/>
      <c r="Y39" s="388"/>
      <c r="Z39" s="388"/>
      <c r="AA39" s="389"/>
      <c r="AB39" s="408"/>
      <c r="AC39" s="408"/>
      <c r="AD39" s="408"/>
      <c r="AE39" s="408"/>
      <c r="AF39" s="408"/>
      <c r="AG39" s="408"/>
      <c r="AH39" s="408"/>
      <c r="AI39" s="418"/>
      <c r="AJ39" s="44"/>
      <c r="AK39" s="54"/>
      <c r="AL39" s="150"/>
      <c r="AM39" s="150"/>
      <c r="AN39" s="150"/>
      <c r="AO39" s="150"/>
      <c r="AP39" s="150"/>
      <c r="AQ39" s="150"/>
      <c r="AR39" s="153"/>
      <c r="AS39" s="409" t="s">
        <v>214</v>
      </c>
      <c r="AT39" s="409"/>
      <c r="AU39" s="409"/>
      <c r="AV39" s="409"/>
      <c r="AW39" s="410"/>
      <c r="AX39" s="407" t="s">
        <v>287</v>
      </c>
      <c r="AY39" s="407"/>
      <c r="AZ39" s="407"/>
      <c r="BA39" s="407"/>
      <c r="BB39" s="407"/>
      <c r="BC39" s="407"/>
      <c r="BD39" s="407"/>
      <c r="BE39" s="422" t="s">
        <v>216</v>
      </c>
      <c r="BF39" s="422"/>
      <c r="BG39" s="388"/>
      <c r="BH39" s="388"/>
      <c r="BI39" s="388"/>
      <c r="BJ39" s="388"/>
      <c r="BK39" s="389"/>
      <c r="BL39" s="408"/>
      <c r="BM39" s="408"/>
      <c r="BN39" s="408"/>
      <c r="BO39" s="408"/>
      <c r="BP39" s="408"/>
      <c r="BQ39" s="408"/>
      <c r="BR39" s="408"/>
      <c r="BS39" s="418"/>
      <c r="BT39" s="45"/>
      <c r="BZ39" s="1">
        <v>42</v>
      </c>
    </row>
    <row r="40" spans="1:78" ht="12" customHeight="1" thickBot="1">
      <c r="A40" s="53"/>
      <c r="B40" s="128"/>
      <c r="C40" s="128"/>
      <c r="D40" s="128"/>
      <c r="E40" s="128"/>
      <c r="F40" s="128"/>
      <c r="G40" s="128"/>
      <c r="H40" s="149"/>
      <c r="I40" s="411"/>
      <c r="J40" s="411"/>
      <c r="K40" s="411"/>
      <c r="L40" s="411"/>
      <c r="M40" s="412"/>
      <c r="N40" s="413"/>
      <c r="O40" s="413"/>
      <c r="P40" s="413"/>
      <c r="Q40" s="413"/>
      <c r="R40" s="413"/>
      <c r="S40" s="413"/>
      <c r="T40" s="413"/>
      <c r="U40" s="414"/>
      <c r="V40" s="414"/>
      <c r="W40" s="414"/>
      <c r="X40" s="414"/>
      <c r="Y40" s="414"/>
      <c r="Z40" s="414"/>
      <c r="AA40" s="415"/>
      <c r="AB40" s="408"/>
      <c r="AC40" s="408"/>
      <c r="AD40" s="408"/>
      <c r="AE40" s="408"/>
      <c r="AF40" s="408"/>
      <c r="AG40" s="408"/>
      <c r="AH40" s="408"/>
      <c r="AI40" s="418"/>
      <c r="AJ40" s="44"/>
      <c r="AK40" s="54"/>
      <c r="AL40" s="151"/>
      <c r="AM40" s="151"/>
      <c r="AN40" s="151"/>
      <c r="AO40" s="151"/>
      <c r="AP40" s="151"/>
      <c r="AQ40" s="151"/>
      <c r="AR40" s="152"/>
      <c r="AS40" s="411"/>
      <c r="AT40" s="411"/>
      <c r="AU40" s="411"/>
      <c r="AV40" s="411"/>
      <c r="AW40" s="412"/>
      <c r="AX40" s="413"/>
      <c r="AY40" s="413"/>
      <c r="AZ40" s="413"/>
      <c r="BA40" s="413"/>
      <c r="BB40" s="413"/>
      <c r="BC40" s="413"/>
      <c r="BD40" s="413"/>
      <c r="BE40" s="414"/>
      <c r="BF40" s="414"/>
      <c r="BG40" s="414"/>
      <c r="BH40" s="414"/>
      <c r="BI40" s="414"/>
      <c r="BJ40" s="414"/>
      <c r="BK40" s="415"/>
      <c r="BL40" s="408"/>
      <c r="BM40" s="408"/>
      <c r="BN40" s="408"/>
      <c r="BO40" s="408"/>
      <c r="BP40" s="408"/>
      <c r="BQ40" s="408"/>
      <c r="BR40" s="408"/>
      <c r="BS40" s="418"/>
      <c r="BT40" s="45"/>
      <c r="BZ40" s="1">
        <v>43</v>
      </c>
    </row>
    <row r="41" spans="1:78" ht="12" customHeight="1">
      <c r="A41" s="53"/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46"/>
      <c r="N41" s="146"/>
      <c r="O41" s="146"/>
      <c r="P41" s="146"/>
      <c r="Q41" s="146"/>
      <c r="R41" s="146"/>
      <c r="S41" s="146"/>
      <c r="T41" s="146"/>
      <c r="U41" s="387" t="s">
        <v>218</v>
      </c>
      <c r="V41" s="388"/>
      <c r="W41" s="388"/>
      <c r="X41" s="388"/>
      <c r="Y41" s="388"/>
      <c r="Z41" s="388"/>
      <c r="AA41" s="389"/>
      <c r="AB41" s="404"/>
      <c r="AC41" s="404"/>
      <c r="AD41" s="404"/>
      <c r="AE41" s="404"/>
      <c r="AF41" s="404"/>
      <c r="AG41" s="404"/>
      <c r="AH41" s="404"/>
      <c r="AI41" s="419"/>
      <c r="AJ41" s="44"/>
      <c r="AK41" s="54"/>
      <c r="AL41" s="151"/>
      <c r="AM41" s="151"/>
      <c r="AN41" s="151"/>
      <c r="AO41" s="151"/>
      <c r="AP41" s="151"/>
      <c r="AQ41" s="151"/>
      <c r="AR41" s="151"/>
      <c r="AS41" s="151"/>
      <c r="AT41" s="151"/>
      <c r="AU41" s="151"/>
      <c r="AV41" s="151"/>
      <c r="AW41" s="154"/>
      <c r="AX41" s="154"/>
      <c r="AY41" s="154"/>
      <c r="AZ41" s="154"/>
      <c r="BA41" s="154"/>
      <c r="BB41" s="154"/>
      <c r="BC41" s="154"/>
      <c r="BD41" s="154"/>
      <c r="BE41" s="387" t="s">
        <v>218</v>
      </c>
      <c r="BF41" s="388"/>
      <c r="BG41" s="388"/>
      <c r="BH41" s="388"/>
      <c r="BI41" s="388"/>
      <c r="BJ41" s="388"/>
      <c r="BK41" s="389"/>
      <c r="BL41" s="404"/>
      <c r="BM41" s="404"/>
      <c r="BN41" s="404"/>
      <c r="BO41" s="404"/>
      <c r="BP41" s="404"/>
      <c r="BQ41" s="404"/>
      <c r="BR41" s="404"/>
      <c r="BS41" s="419"/>
      <c r="BT41" s="45"/>
      <c r="BZ41" s="1">
        <v>44</v>
      </c>
    </row>
    <row r="42" spans="1:78" ht="12" customHeight="1" thickBot="1">
      <c r="A42" s="53"/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46"/>
      <c r="N42" s="146"/>
      <c r="O42" s="146"/>
      <c r="P42" s="146"/>
      <c r="Q42" s="146"/>
      <c r="R42" s="146"/>
      <c r="S42" s="146"/>
      <c r="T42" s="146"/>
      <c r="U42" s="390"/>
      <c r="V42" s="391"/>
      <c r="W42" s="391"/>
      <c r="X42" s="391"/>
      <c r="Y42" s="391"/>
      <c r="Z42" s="391"/>
      <c r="AA42" s="392"/>
      <c r="AB42" s="420"/>
      <c r="AC42" s="420"/>
      <c r="AD42" s="420"/>
      <c r="AE42" s="420"/>
      <c r="AF42" s="420"/>
      <c r="AG42" s="420"/>
      <c r="AH42" s="420"/>
      <c r="AI42" s="421"/>
      <c r="AJ42" s="44"/>
      <c r="AK42" s="54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4"/>
      <c r="AX42" s="154"/>
      <c r="AY42" s="154"/>
      <c r="AZ42" s="154"/>
      <c r="BA42" s="154"/>
      <c r="BB42" s="154"/>
      <c r="BC42" s="154"/>
      <c r="BD42" s="154"/>
      <c r="BE42" s="390"/>
      <c r="BF42" s="391"/>
      <c r="BG42" s="391"/>
      <c r="BH42" s="391"/>
      <c r="BI42" s="391"/>
      <c r="BJ42" s="391"/>
      <c r="BK42" s="392"/>
      <c r="BL42" s="404"/>
      <c r="BM42" s="404"/>
      <c r="BN42" s="404"/>
      <c r="BO42" s="404"/>
      <c r="BP42" s="404"/>
      <c r="BQ42" s="404"/>
      <c r="BR42" s="404"/>
      <c r="BS42" s="419"/>
      <c r="BT42" s="45"/>
      <c r="BZ42" s="1">
        <v>45</v>
      </c>
    </row>
    <row r="43" spans="1:78" ht="12" customHeight="1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4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54"/>
      <c r="BQ43" s="54"/>
      <c r="BR43" s="54"/>
      <c r="BS43" s="54"/>
      <c r="BT43" s="45"/>
      <c r="BZ43" s="1">
        <v>46</v>
      </c>
    </row>
    <row r="44" spans="1:78" ht="12" customHeight="1" thickBot="1">
      <c r="A44" s="53"/>
      <c r="B44" s="459" t="s">
        <v>270</v>
      </c>
      <c r="C44" s="459"/>
      <c r="D44" s="459"/>
      <c r="E44" s="459"/>
      <c r="F44" s="459"/>
      <c r="G44" s="459"/>
      <c r="H44" s="459"/>
      <c r="I44" s="459"/>
      <c r="J44" s="459"/>
      <c r="K44" s="459"/>
      <c r="L44" s="459"/>
      <c r="M44" s="459"/>
      <c r="N44" s="460"/>
      <c r="O44" s="460"/>
      <c r="P44" s="458"/>
      <c r="Q44" s="458"/>
      <c r="R44" s="458"/>
      <c r="S44" s="458"/>
      <c r="T44" s="458"/>
      <c r="U44" s="458"/>
      <c r="V44" s="458"/>
      <c r="W44" s="458"/>
      <c r="X44" s="458"/>
      <c r="Y44" s="458"/>
      <c r="Z44" s="458"/>
      <c r="AA44" s="458"/>
      <c r="AB44" s="458"/>
      <c r="AC44" s="458"/>
      <c r="AD44" s="458"/>
      <c r="AE44" s="458"/>
      <c r="AF44" s="458"/>
      <c r="AG44" s="458"/>
      <c r="AH44" s="458"/>
      <c r="AI44" s="53"/>
      <c r="AJ44" s="44"/>
      <c r="AK44" s="54"/>
      <c r="AL44" s="430" t="s">
        <v>270</v>
      </c>
      <c r="AM44" s="430"/>
      <c r="AN44" s="430"/>
      <c r="AO44" s="430"/>
      <c r="AP44" s="430"/>
      <c r="AQ44" s="430"/>
      <c r="AR44" s="430"/>
      <c r="AS44" s="430"/>
      <c r="AT44" s="430"/>
      <c r="AU44" s="430"/>
      <c r="AV44" s="430"/>
      <c r="AW44" s="430"/>
      <c r="AX44" s="430"/>
      <c r="AY44" s="430"/>
      <c r="AZ44" s="429"/>
      <c r="BA44" s="429"/>
      <c r="BB44" s="429"/>
      <c r="BC44" s="429"/>
      <c r="BD44" s="429"/>
      <c r="BE44" s="429"/>
      <c r="BF44" s="429"/>
      <c r="BG44" s="429"/>
      <c r="BH44" s="429"/>
      <c r="BI44" s="429"/>
      <c r="BJ44" s="429"/>
      <c r="BK44" s="429"/>
      <c r="BL44" s="429"/>
      <c r="BM44" s="429"/>
      <c r="BN44" s="429"/>
      <c r="BO44" s="429"/>
      <c r="BP44" s="429"/>
      <c r="BQ44" s="429"/>
      <c r="BR44" s="429"/>
      <c r="BS44" s="54"/>
      <c r="BT44" s="45"/>
      <c r="BZ44" s="1">
        <v>47</v>
      </c>
    </row>
    <row r="45" spans="1:78" ht="12" customHeight="1">
      <c r="A45" s="53"/>
      <c r="B45" s="423" t="s">
        <v>39</v>
      </c>
      <c r="C45" s="424"/>
      <c r="D45" s="425"/>
      <c r="E45" s="425"/>
      <c r="F45" s="425"/>
      <c r="G45" s="425"/>
      <c r="H45" s="426"/>
      <c r="I45" s="427"/>
      <c r="J45" s="425"/>
      <c r="K45" s="425"/>
      <c r="L45" s="425"/>
      <c r="M45" s="425"/>
      <c r="N45" s="428" t="s">
        <v>122</v>
      </c>
      <c r="O45" s="428"/>
      <c r="P45" s="428" t="s">
        <v>124</v>
      </c>
      <c r="Q45" s="428"/>
      <c r="R45" s="428"/>
      <c r="S45" s="428"/>
      <c r="T45" s="428"/>
      <c r="U45" s="428"/>
      <c r="V45" s="428"/>
      <c r="W45" s="428"/>
      <c r="X45" s="428"/>
      <c r="Y45" s="428"/>
      <c r="Z45" s="428"/>
      <c r="AA45" s="428"/>
      <c r="AB45" s="428"/>
      <c r="AC45" s="428"/>
      <c r="AD45" s="428"/>
      <c r="AE45" s="428"/>
      <c r="AF45" s="428"/>
      <c r="AG45" s="428"/>
      <c r="AH45" s="428"/>
      <c r="AI45" s="431"/>
      <c r="AJ45" s="44"/>
      <c r="AK45" s="54"/>
      <c r="AL45" s="423" t="s">
        <v>39</v>
      </c>
      <c r="AM45" s="424"/>
      <c r="AN45" s="425" t="s">
        <v>303</v>
      </c>
      <c r="AO45" s="425"/>
      <c r="AP45" s="425"/>
      <c r="AQ45" s="425"/>
      <c r="AR45" s="426"/>
      <c r="AS45" s="427" t="s">
        <v>304</v>
      </c>
      <c r="AT45" s="425"/>
      <c r="AU45" s="425"/>
      <c r="AV45" s="425"/>
      <c r="AW45" s="425"/>
      <c r="AX45" s="428" t="s">
        <v>122</v>
      </c>
      <c r="AY45" s="428"/>
      <c r="AZ45" s="428" t="s">
        <v>124</v>
      </c>
      <c r="BA45" s="428"/>
      <c r="BB45" s="428"/>
      <c r="BC45" s="428"/>
      <c r="BD45" s="428"/>
      <c r="BE45" s="428"/>
      <c r="BF45" s="428"/>
      <c r="BG45" s="428"/>
      <c r="BH45" s="428"/>
      <c r="BI45" s="428"/>
      <c r="BJ45" s="428"/>
      <c r="BK45" s="428"/>
      <c r="BL45" s="428"/>
      <c r="BM45" s="428"/>
      <c r="BN45" s="428"/>
      <c r="BO45" s="428"/>
      <c r="BP45" s="428"/>
      <c r="BQ45" s="428"/>
      <c r="BR45" s="428"/>
      <c r="BS45" s="431"/>
      <c r="BT45" s="45"/>
    </row>
    <row r="46" spans="1:78" ht="12" customHeight="1">
      <c r="A46" s="53"/>
      <c r="B46" s="393" t="s">
        <v>126</v>
      </c>
      <c r="C46" s="394"/>
      <c r="D46" s="397"/>
      <c r="E46" s="397"/>
      <c r="F46" s="397"/>
      <c r="G46" s="397"/>
      <c r="H46" s="398"/>
      <c r="I46" s="401"/>
      <c r="J46" s="397"/>
      <c r="K46" s="397"/>
      <c r="L46" s="397"/>
      <c r="M46" s="397"/>
      <c r="N46" s="404"/>
      <c r="O46" s="404"/>
      <c r="P46" s="405" t="s">
        <v>3</v>
      </c>
      <c r="Q46" s="407"/>
      <c r="R46" s="407"/>
      <c r="S46" s="407"/>
      <c r="T46" s="407"/>
      <c r="U46" s="416"/>
      <c r="V46" s="416"/>
      <c r="W46" s="416"/>
      <c r="X46" s="416"/>
      <c r="Y46" s="416"/>
      <c r="Z46" s="416"/>
      <c r="AA46" s="416"/>
      <c r="AB46" s="416"/>
      <c r="AC46" s="416"/>
      <c r="AD46" s="416"/>
      <c r="AE46" s="416"/>
      <c r="AF46" s="416"/>
      <c r="AG46" s="416"/>
      <c r="AH46" s="416"/>
      <c r="AI46" s="417"/>
      <c r="AJ46" s="44"/>
      <c r="AK46" s="54"/>
      <c r="AL46" s="393" t="s">
        <v>126</v>
      </c>
      <c r="AM46" s="394"/>
      <c r="AN46" s="397" t="s">
        <v>301</v>
      </c>
      <c r="AO46" s="397"/>
      <c r="AP46" s="397"/>
      <c r="AQ46" s="397"/>
      <c r="AR46" s="398"/>
      <c r="AS46" s="401" t="s">
        <v>302</v>
      </c>
      <c r="AT46" s="397"/>
      <c r="AU46" s="397"/>
      <c r="AV46" s="397"/>
      <c r="AW46" s="397"/>
      <c r="AX46" s="404" t="s">
        <v>288</v>
      </c>
      <c r="AY46" s="404"/>
      <c r="AZ46" s="405" t="s">
        <v>3</v>
      </c>
      <c r="BA46" s="407" t="s">
        <v>305</v>
      </c>
      <c r="BB46" s="407"/>
      <c r="BC46" s="407"/>
      <c r="BD46" s="407"/>
      <c r="BE46" s="416" t="s">
        <v>307</v>
      </c>
      <c r="BF46" s="416"/>
      <c r="BG46" s="416"/>
      <c r="BH46" s="416"/>
      <c r="BI46" s="416"/>
      <c r="BJ46" s="416"/>
      <c r="BK46" s="416"/>
      <c r="BL46" s="416"/>
      <c r="BM46" s="416"/>
      <c r="BN46" s="416"/>
      <c r="BO46" s="416"/>
      <c r="BP46" s="416"/>
      <c r="BQ46" s="416"/>
      <c r="BR46" s="416"/>
      <c r="BS46" s="417"/>
      <c r="BT46" s="45"/>
    </row>
    <row r="47" spans="1:78" ht="12" customHeight="1" thickBot="1">
      <c r="A47" s="53"/>
      <c r="B47" s="395"/>
      <c r="C47" s="396"/>
      <c r="D47" s="399"/>
      <c r="E47" s="399"/>
      <c r="F47" s="399"/>
      <c r="G47" s="399"/>
      <c r="H47" s="400"/>
      <c r="I47" s="402"/>
      <c r="J47" s="403"/>
      <c r="K47" s="403"/>
      <c r="L47" s="403"/>
      <c r="M47" s="403"/>
      <c r="N47" s="404"/>
      <c r="O47" s="404"/>
      <c r="P47" s="406"/>
      <c r="Q47" s="408"/>
      <c r="R47" s="408"/>
      <c r="S47" s="408"/>
      <c r="T47" s="408"/>
      <c r="U47" s="416"/>
      <c r="V47" s="416"/>
      <c r="W47" s="416"/>
      <c r="X47" s="416"/>
      <c r="Y47" s="416"/>
      <c r="Z47" s="416"/>
      <c r="AA47" s="416"/>
      <c r="AB47" s="416"/>
      <c r="AC47" s="416"/>
      <c r="AD47" s="416"/>
      <c r="AE47" s="416"/>
      <c r="AF47" s="416"/>
      <c r="AG47" s="416"/>
      <c r="AH47" s="416"/>
      <c r="AI47" s="417"/>
      <c r="AJ47" s="44"/>
      <c r="AK47" s="54"/>
      <c r="AL47" s="395"/>
      <c r="AM47" s="396"/>
      <c r="AN47" s="399"/>
      <c r="AO47" s="399"/>
      <c r="AP47" s="399"/>
      <c r="AQ47" s="399"/>
      <c r="AR47" s="400"/>
      <c r="AS47" s="402"/>
      <c r="AT47" s="403"/>
      <c r="AU47" s="403"/>
      <c r="AV47" s="403"/>
      <c r="AW47" s="403"/>
      <c r="AX47" s="404"/>
      <c r="AY47" s="404"/>
      <c r="AZ47" s="406"/>
      <c r="BA47" s="408"/>
      <c r="BB47" s="408"/>
      <c r="BC47" s="408"/>
      <c r="BD47" s="408"/>
      <c r="BE47" s="416"/>
      <c r="BF47" s="416"/>
      <c r="BG47" s="416"/>
      <c r="BH47" s="416"/>
      <c r="BI47" s="416"/>
      <c r="BJ47" s="416"/>
      <c r="BK47" s="416"/>
      <c r="BL47" s="416"/>
      <c r="BM47" s="416"/>
      <c r="BN47" s="416"/>
      <c r="BO47" s="416"/>
      <c r="BP47" s="416"/>
      <c r="BQ47" s="416"/>
      <c r="BR47" s="416"/>
      <c r="BS47" s="417"/>
      <c r="BT47" s="45"/>
    </row>
    <row r="48" spans="1:78" ht="12" customHeight="1">
      <c r="A48" s="44"/>
      <c r="B48" s="147"/>
      <c r="C48" s="147"/>
      <c r="D48" s="147"/>
      <c r="E48" s="147"/>
      <c r="F48" s="147"/>
      <c r="G48" s="147"/>
      <c r="H48" s="148"/>
      <c r="I48" s="409" t="s">
        <v>214</v>
      </c>
      <c r="J48" s="409"/>
      <c r="K48" s="409"/>
      <c r="L48" s="409"/>
      <c r="M48" s="410"/>
      <c r="N48" s="407"/>
      <c r="O48" s="407"/>
      <c r="P48" s="407"/>
      <c r="Q48" s="407"/>
      <c r="R48" s="407"/>
      <c r="S48" s="407"/>
      <c r="T48" s="407"/>
      <c r="U48" s="388" t="s">
        <v>216</v>
      </c>
      <c r="V48" s="388"/>
      <c r="W48" s="388"/>
      <c r="X48" s="388"/>
      <c r="Y48" s="388"/>
      <c r="Z48" s="388"/>
      <c r="AA48" s="389"/>
      <c r="AB48" s="408"/>
      <c r="AC48" s="408"/>
      <c r="AD48" s="408"/>
      <c r="AE48" s="408"/>
      <c r="AF48" s="408"/>
      <c r="AG48" s="408"/>
      <c r="AH48" s="408"/>
      <c r="AI48" s="418"/>
      <c r="AJ48" s="44"/>
      <c r="AK48" s="45"/>
      <c r="AL48" s="150"/>
      <c r="AM48" s="150"/>
      <c r="AN48" s="150"/>
      <c r="AO48" s="150"/>
      <c r="AP48" s="150"/>
      <c r="AQ48" s="150"/>
      <c r="AR48" s="153"/>
      <c r="AS48" s="409" t="s">
        <v>214</v>
      </c>
      <c r="AT48" s="409"/>
      <c r="AU48" s="409"/>
      <c r="AV48" s="409"/>
      <c r="AW48" s="410"/>
      <c r="AX48" s="407" t="s">
        <v>289</v>
      </c>
      <c r="AY48" s="407"/>
      <c r="AZ48" s="407"/>
      <c r="BA48" s="407"/>
      <c r="BB48" s="407"/>
      <c r="BC48" s="407"/>
      <c r="BD48" s="407"/>
      <c r="BE48" s="388" t="s">
        <v>216</v>
      </c>
      <c r="BF48" s="388"/>
      <c r="BG48" s="388"/>
      <c r="BH48" s="388"/>
      <c r="BI48" s="388"/>
      <c r="BJ48" s="388"/>
      <c r="BK48" s="389"/>
      <c r="BL48" s="408"/>
      <c r="BM48" s="408"/>
      <c r="BN48" s="408"/>
      <c r="BO48" s="408"/>
      <c r="BP48" s="408"/>
      <c r="BQ48" s="408"/>
      <c r="BR48" s="408"/>
      <c r="BS48" s="418"/>
      <c r="BT48" s="45"/>
    </row>
    <row r="49" spans="1:72" ht="12" customHeight="1" thickBot="1">
      <c r="A49" s="44"/>
      <c r="B49" s="128"/>
      <c r="C49" s="128"/>
      <c r="D49" s="128"/>
      <c r="E49" s="128"/>
      <c r="F49" s="128"/>
      <c r="G49" s="128"/>
      <c r="H49" s="149"/>
      <c r="I49" s="411"/>
      <c r="J49" s="411"/>
      <c r="K49" s="411"/>
      <c r="L49" s="411"/>
      <c r="M49" s="412"/>
      <c r="N49" s="413"/>
      <c r="O49" s="413"/>
      <c r="P49" s="413"/>
      <c r="Q49" s="413"/>
      <c r="R49" s="413"/>
      <c r="S49" s="413"/>
      <c r="T49" s="413"/>
      <c r="U49" s="414"/>
      <c r="V49" s="414"/>
      <c r="W49" s="414"/>
      <c r="X49" s="414"/>
      <c r="Y49" s="414"/>
      <c r="Z49" s="414"/>
      <c r="AA49" s="415"/>
      <c r="AB49" s="408"/>
      <c r="AC49" s="408"/>
      <c r="AD49" s="408"/>
      <c r="AE49" s="408"/>
      <c r="AF49" s="408"/>
      <c r="AG49" s="408"/>
      <c r="AH49" s="408"/>
      <c r="AI49" s="418"/>
      <c r="AJ49" s="44"/>
      <c r="AK49" s="45"/>
      <c r="AL49" s="151"/>
      <c r="AM49" s="151"/>
      <c r="AN49" s="151"/>
      <c r="AO49" s="151"/>
      <c r="AP49" s="151"/>
      <c r="AQ49" s="151"/>
      <c r="AR49" s="152"/>
      <c r="AS49" s="411"/>
      <c r="AT49" s="411"/>
      <c r="AU49" s="411"/>
      <c r="AV49" s="411"/>
      <c r="AW49" s="412"/>
      <c r="AX49" s="413"/>
      <c r="AY49" s="413"/>
      <c r="AZ49" s="413"/>
      <c r="BA49" s="413"/>
      <c r="BB49" s="413"/>
      <c r="BC49" s="413"/>
      <c r="BD49" s="413"/>
      <c r="BE49" s="414"/>
      <c r="BF49" s="414"/>
      <c r="BG49" s="414"/>
      <c r="BH49" s="414"/>
      <c r="BI49" s="414"/>
      <c r="BJ49" s="414"/>
      <c r="BK49" s="415"/>
      <c r="BL49" s="408"/>
      <c r="BM49" s="408"/>
      <c r="BN49" s="408"/>
      <c r="BO49" s="408"/>
      <c r="BP49" s="408"/>
      <c r="BQ49" s="408"/>
      <c r="BR49" s="408"/>
      <c r="BS49" s="418"/>
      <c r="BT49" s="45"/>
    </row>
    <row r="50" spans="1:72" ht="12" customHeight="1">
      <c r="A50" s="44"/>
      <c r="B50" s="128"/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46"/>
      <c r="N50" s="146"/>
      <c r="O50" s="146"/>
      <c r="P50" s="146"/>
      <c r="Q50" s="146"/>
      <c r="R50" s="146"/>
      <c r="S50" s="146"/>
      <c r="T50" s="146"/>
      <c r="U50" s="387" t="s">
        <v>218</v>
      </c>
      <c r="V50" s="388"/>
      <c r="W50" s="388"/>
      <c r="X50" s="388"/>
      <c r="Y50" s="388"/>
      <c r="Z50" s="388"/>
      <c r="AA50" s="389"/>
      <c r="AB50" s="404"/>
      <c r="AC50" s="404"/>
      <c r="AD50" s="404"/>
      <c r="AE50" s="404"/>
      <c r="AF50" s="404"/>
      <c r="AG50" s="404"/>
      <c r="AH50" s="404"/>
      <c r="AI50" s="419"/>
      <c r="AJ50" s="44"/>
      <c r="AK50" s="45"/>
      <c r="AL50" s="151"/>
      <c r="AM50" s="151"/>
      <c r="AN50" s="151"/>
      <c r="AO50" s="151"/>
      <c r="AP50" s="151"/>
      <c r="AQ50" s="151"/>
      <c r="AR50" s="151"/>
      <c r="AS50" s="151"/>
      <c r="AT50" s="151"/>
      <c r="AU50" s="151"/>
      <c r="AV50" s="151"/>
      <c r="AW50" s="154"/>
      <c r="AX50" s="154"/>
      <c r="AY50" s="154"/>
      <c r="AZ50" s="154"/>
      <c r="BA50" s="154"/>
      <c r="BB50" s="154"/>
      <c r="BC50" s="154"/>
      <c r="BD50" s="154"/>
      <c r="BE50" s="387" t="s">
        <v>218</v>
      </c>
      <c r="BF50" s="388"/>
      <c r="BG50" s="388"/>
      <c r="BH50" s="388"/>
      <c r="BI50" s="388"/>
      <c r="BJ50" s="388"/>
      <c r="BK50" s="389"/>
      <c r="BL50" s="404" t="s">
        <v>286</v>
      </c>
      <c r="BM50" s="404"/>
      <c r="BN50" s="404"/>
      <c r="BO50" s="404"/>
      <c r="BP50" s="404"/>
      <c r="BQ50" s="404"/>
      <c r="BR50" s="404"/>
      <c r="BS50" s="419"/>
      <c r="BT50" s="45"/>
    </row>
    <row r="51" spans="1:72" ht="12" customHeight="1" thickBot="1">
      <c r="A51" s="44"/>
      <c r="B51" s="128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46"/>
      <c r="N51" s="146"/>
      <c r="O51" s="146"/>
      <c r="P51" s="146"/>
      <c r="Q51" s="146"/>
      <c r="R51" s="146"/>
      <c r="S51" s="146"/>
      <c r="T51" s="146"/>
      <c r="U51" s="390"/>
      <c r="V51" s="391"/>
      <c r="W51" s="391"/>
      <c r="X51" s="391"/>
      <c r="Y51" s="391"/>
      <c r="Z51" s="391"/>
      <c r="AA51" s="392"/>
      <c r="AB51" s="420"/>
      <c r="AC51" s="420"/>
      <c r="AD51" s="420"/>
      <c r="AE51" s="420"/>
      <c r="AF51" s="420"/>
      <c r="AG51" s="420"/>
      <c r="AH51" s="420"/>
      <c r="AI51" s="421"/>
      <c r="AJ51" s="44"/>
      <c r="AK51" s="45"/>
      <c r="AL51" s="151"/>
      <c r="AM51" s="151"/>
      <c r="AN51" s="151"/>
      <c r="AO51" s="151"/>
      <c r="AP51" s="151"/>
      <c r="AQ51" s="151"/>
      <c r="AR51" s="151"/>
      <c r="AS51" s="151"/>
      <c r="AT51" s="151"/>
      <c r="AU51" s="151"/>
      <c r="AV51" s="151"/>
      <c r="AW51" s="154"/>
      <c r="AX51" s="154"/>
      <c r="AY51" s="154"/>
      <c r="AZ51" s="154"/>
      <c r="BA51" s="154"/>
      <c r="BB51" s="154"/>
      <c r="BC51" s="154"/>
      <c r="BD51" s="154"/>
      <c r="BE51" s="390"/>
      <c r="BF51" s="391"/>
      <c r="BG51" s="391"/>
      <c r="BH51" s="391"/>
      <c r="BI51" s="391"/>
      <c r="BJ51" s="391"/>
      <c r="BK51" s="392"/>
      <c r="BL51" s="420"/>
      <c r="BM51" s="420"/>
      <c r="BN51" s="420"/>
      <c r="BO51" s="420"/>
      <c r="BP51" s="420"/>
      <c r="BQ51" s="420"/>
      <c r="BR51" s="420"/>
      <c r="BS51" s="421"/>
      <c r="BT51" s="45"/>
    </row>
    <row r="52" spans="1:72" ht="12" customHeight="1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5"/>
      <c r="AL52" s="45"/>
      <c r="AM52" s="45"/>
      <c r="AN52" s="55"/>
      <c r="AO52" s="55"/>
      <c r="AP52" s="55"/>
      <c r="AQ52" s="55"/>
      <c r="AR52" s="55"/>
      <c r="AS52" s="5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109"/>
      <c r="BF52" s="109"/>
      <c r="BG52" s="109"/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45"/>
      <c r="BT52" s="45"/>
    </row>
    <row r="53" spans="1:72" ht="12" customHeight="1"/>
    <row r="54" spans="1:72" ht="12" customHeight="1"/>
    <row r="55" spans="1:72" ht="12" customHeight="1"/>
    <row r="56" spans="1:72" ht="12" customHeight="1"/>
    <row r="57" spans="1:72" ht="12" customHeight="1"/>
    <row r="58" spans="1:72" ht="12" customHeight="1"/>
    <row r="59" spans="1:72" ht="12" customHeight="1"/>
    <row r="60" spans="1:72" ht="12" customHeight="1"/>
    <row r="61" spans="1:72" ht="12" customHeight="1"/>
    <row r="62" spans="1:72" ht="12" customHeight="1"/>
    <row r="63" spans="1:72" ht="12" customHeight="1"/>
    <row r="64" spans="1:72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</sheetData>
  <protectedRanges>
    <protectedRange sqref="D45:M47 N46 Q46:AH47 N48 AB48:AH49" name="女子コーチ"/>
    <protectedRange sqref="D36:M38 N37:AH38 N39 AB39:AH40 AX37:BD38" name="女子監督"/>
    <protectedRange sqref="D26:M28 N27 Q27:AH28 N29 AB29:AH30" name="男子コーチ"/>
    <protectedRange sqref="B8:M10 O8 N9 Y8 AC8 U12 AB12 BI8" name="学校の基本情報"/>
    <protectedRange sqref="D17:M19 N18:AH19 N20 AB20:AH23 BL22:BR23 BL31:BR32 BL41:BR42 BL50:BR51 AB31:AH32 AB41:AH42 AB50:AH51" name="男子監督"/>
  </protectedRanges>
  <dataConsolidate/>
  <customSheetViews>
    <customSheetView guid="{5D963F3A-B207-4215-A36A-BBA0BD90DFE4}" scale="70">
      <selection activeCell="D1" sqref="D1:H1"/>
      <pageMargins left="0.7" right="0.7" top="0.75" bottom="0.75" header="0.3" footer="0.3"/>
      <pageSetup paperSize="9" orientation="portrait" verticalDpi="0" r:id="rId1"/>
    </customSheetView>
  </customSheetViews>
  <mergeCells count="203">
    <mergeCell ref="B35:H35"/>
    <mergeCell ref="B37:C38"/>
    <mergeCell ref="B36:C36"/>
    <mergeCell ref="AB48:AI49"/>
    <mergeCell ref="AB50:AI51"/>
    <mergeCell ref="BM6:BS7"/>
    <mergeCell ref="BM8:BS10"/>
    <mergeCell ref="BL11:BS11"/>
    <mergeCell ref="BL12:BS13"/>
    <mergeCell ref="BG17:BS17"/>
    <mergeCell ref="BG18:BS19"/>
    <mergeCell ref="BL20:BS21"/>
    <mergeCell ref="BL22:BS23"/>
    <mergeCell ref="AZ26:BS26"/>
    <mergeCell ref="BE27:BS28"/>
    <mergeCell ref="BL29:BS30"/>
    <mergeCell ref="BL31:BS32"/>
    <mergeCell ref="BG36:BS36"/>
    <mergeCell ref="BG37:BS38"/>
    <mergeCell ref="BL39:BS40"/>
    <mergeCell ref="BL41:BS42"/>
    <mergeCell ref="B26:C26"/>
    <mergeCell ref="D26:H26"/>
    <mergeCell ref="I26:M26"/>
    <mergeCell ref="B27:C28"/>
    <mergeCell ref="D27:H28"/>
    <mergeCell ref="I27:M28"/>
    <mergeCell ref="I29:M30"/>
    <mergeCell ref="N29:T30"/>
    <mergeCell ref="U29:AA30"/>
    <mergeCell ref="N26:O26"/>
    <mergeCell ref="N27:O28"/>
    <mergeCell ref="P27:P28"/>
    <mergeCell ref="Q27:T28"/>
    <mergeCell ref="P26:AI26"/>
    <mergeCell ref="U27:AI28"/>
    <mergeCell ref="AB29:AI30"/>
    <mergeCell ref="BI8:BL8"/>
    <mergeCell ref="AX9:BL10"/>
    <mergeCell ref="AL16:AY16"/>
    <mergeCell ref="BE20:BK21"/>
    <mergeCell ref="U12:AA13"/>
    <mergeCell ref="AY8:BB8"/>
    <mergeCell ref="BC8:BH8"/>
    <mergeCell ref="AB11:AI11"/>
    <mergeCell ref="W18:AI19"/>
    <mergeCell ref="AB20:AI21"/>
    <mergeCell ref="AB12:AI13"/>
    <mergeCell ref="W17:AI17"/>
    <mergeCell ref="U22:AA23"/>
    <mergeCell ref="P25:AH25"/>
    <mergeCell ref="AS20:AW21"/>
    <mergeCell ref="AX20:BD21"/>
    <mergeCell ref="AX11:BD11"/>
    <mergeCell ref="AX12:BD13"/>
    <mergeCell ref="AT8:AW8"/>
    <mergeCell ref="AT9:AW10"/>
    <mergeCell ref="AT6:AW6"/>
    <mergeCell ref="N11:T11"/>
    <mergeCell ref="N12:T13"/>
    <mergeCell ref="U11:AA11"/>
    <mergeCell ref="U17:V17"/>
    <mergeCell ref="U18:V19"/>
    <mergeCell ref="N18:T19"/>
    <mergeCell ref="N17:T17"/>
    <mergeCell ref="B16:O16"/>
    <mergeCell ref="N20:T21"/>
    <mergeCell ref="AB22:AI23"/>
    <mergeCell ref="B25:O25"/>
    <mergeCell ref="AT7:AW7"/>
    <mergeCell ref="J11:M12"/>
    <mergeCell ref="B17:C17"/>
    <mergeCell ref="D17:H17"/>
    <mergeCell ref="B18:C19"/>
    <mergeCell ref="D18:H19"/>
    <mergeCell ref="I17:M17"/>
    <mergeCell ref="I18:M19"/>
    <mergeCell ref="U20:AA21"/>
    <mergeCell ref="I20:M21"/>
    <mergeCell ref="D1:H1"/>
    <mergeCell ref="AL5:AR5"/>
    <mergeCell ref="J8:M8"/>
    <mergeCell ref="J9:M10"/>
    <mergeCell ref="B5:H5"/>
    <mergeCell ref="B8:I8"/>
    <mergeCell ref="B9:I10"/>
    <mergeCell ref="AL6:AS6"/>
    <mergeCell ref="AL7:AS7"/>
    <mergeCell ref="Y8:AB8"/>
    <mergeCell ref="O8:R8"/>
    <mergeCell ref="S8:X8"/>
    <mergeCell ref="N9:AB10"/>
    <mergeCell ref="AC6:AI7"/>
    <mergeCell ref="AC8:AI10"/>
    <mergeCell ref="B6:I6"/>
    <mergeCell ref="J6:M6"/>
    <mergeCell ref="B7:I7"/>
    <mergeCell ref="J7:M7"/>
    <mergeCell ref="AL8:AS8"/>
    <mergeCell ref="AL9:AS10"/>
    <mergeCell ref="N6:AB7"/>
    <mergeCell ref="D37:H38"/>
    <mergeCell ref="I37:M38"/>
    <mergeCell ref="AS29:AW30"/>
    <mergeCell ref="AX29:BD30"/>
    <mergeCell ref="BE29:BK30"/>
    <mergeCell ref="AL37:AM38"/>
    <mergeCell ref="AN37:AR38"/>
    <mergeCell ref="AS37:AW38"/>
    <mergeCell ref="AX37:BD38"/>
    <mergeCell ref="BE37:BF38"/>
    <mergeCell ref="U31:AA32"/>
    <mergeCell ref="N37:T38"/>
    <mergeCell ref="U37:V38"/>
    <mergeCell ref="AB31:AI32"/>
    <mergeCell ref="W36:AI36"/>
    <mergeCell ref="W37:AI38"/>
    <mergeCell ref="D36:H36"/>
    <mergeCell ref="I36:M36"/>
    <mergeCell ref="N36:T36"/>
    <mergeCell ref="U36:V36"/>
    <mergeCell ref="D46:H47"/>
    <mergeCell ref="I39:M40"/>
    <mergeCell ref="N39:T40"/>
    <mergeCell ref="U39:AA40"/>
    <mergeCell ref="U41:AA42"/>
    <mergeCell ref="B45:C45"/>
    <mergeCell ref="D45:H45"/>
    <mergeCell ref="I45:M45"/>
    <mergeCell ref="N45:O45"/>
    <mergeCell ref="P44:AH44"/>
    <mergeCell ref="B44:O44"/>
    <mergeCell ref="AB41:AI42"/>
    <mergeCell ref="P45:AI45"/>
    <mergeCell ref="U46:AI47"/>
    <mergeCell ref="AB39:AI40"/>
    <mergeCell ref="I46:M47"/>
    <mergeCell ref="N46:O47"/>
    <mergeCell ref="P46:P47"/>
    <mergeCell ref="Q46:T47"/>
    <mergeCell ref="B46:C47"/>
    <mergeCell ref="I48:M49"/>
    <mergeCell ref="N48:T49"/>
    <mergeCell ref="U48:AA49"/>
    <mergeCell ref="U50:AA51"/>
    <mergeCell ref="AX6:BL7"/>
    <mergeCell ref="AT11:AW12"/>
    <mergeCell ref="BE11:BK11"/>
    <mergeCell ref="BE12:BK13"/>
    <mergeCell ref="AL17:AM17"/>
    <mergeCell ref="AN17:AR17"/>
    <mergeCell ref="AS17:AW17"/>
    <mergeCell ref="AX17:BD17"/>
    <mergeCell ref="BE17:BF17"/>
    <mergeCell ref="AL18:AM19"/>
    <mergeCell ref="AN18:AR19"/>
    <mergeCell ref="AS18:AW19"/>
    <mergeCell ref="AX18:BD19"/>
    <mergeCell ref="BE18:BF19"/>
    <mergeCell ref="AL26:AM26"/>
    <mergeCell ref="AN26:AR26"/>
    <mergeCell ref="AS26:AW26"/>
    <mergeCell ref="AX26:AY26"/>
    <mergeCell ref="AL27:AM28"/>
    <mergeCell ref="AN27:AR28"/>
    <mergeCell ref="AS27:AW28"/>
    <mergeCell ref="AX27:AY28"/>
    <mergeCell ref="AZ27:AZ28"/>
    <mergeCell ref="BA27:BD28"/>
    <mergeCell ref="AZ25:BR25"/>
    <mergeCell ref="BE22:BK23"/>
    <mergeCell ref="BE31:BK32"/>
    <mergeCell ref="AL36:AM36"/>
    <mergeCell ref="AN36:AR36"/>
    <mergeCell ref="AS36:AW36"/>
    <mergeCell ref="AX36:BD36"/>
    <mergeCell ref="BE36:BF36"/>
    <mergeCell ref="AL35:AR35"/>
    <mergeCell ref="AL25:AY25"/>
    <mergeCell ref="BE39:BK40"/>
    <mergeCell ref="BE41:BK42"/>
    <mergeCell ref="AL45:AM45"/>
    <mergeCell ref="AN45:AR45"/>
    <mergeCell ref="AS45:AW45"/>
    <mergeCell ref="AX45:AY45"/>
    <mergeCell ref="AZ44:BR44"/>
    <mergeCell ref="AL44:AY44"/>
    <mergeCell ref="AS39:AW40"/>
    <mergeCell ref="AX39:BD40"/>
    <mergeCell ref="AZ45:BS45"/>
    <mergeCell ref="BE50:BK51"/>
    <mergeCell ref="AL46:AM47"/>
    <mergeCell ref="AN46:AR47"/>
    <mergeCell ref="AS46:AW47"/>
    <mergeCell ref="AX46:AY47"/>
    <mergeCell ref="AZ46:AZ47"/>
    <mergeCell ref="BA46:BD47"/>
    <mergeCell ref="AS48:AW49"/>
    <mergeCell ref="AX48:BD49"/>
    <mergeCell ref="BE48:BK49"/>
    <mergeCell ref="BE46:BS47"/>
    <mergeCell ref="BL48:BS49"/>
    <mergeCell ref="BL50:BS51"/>
  </mergeCells>
  <phoneticPr fontId="2"/>
  <conditionalFormatting sqref="W37">
    <cfRule type="notContainsBlanks" dxfId="109" priority="3">
      <formula>LEN(TRIM(W37))&gt;0</formula>
    </cfRule>
    <cfRule type="expression" dxfId="108" priority="58">
      <formula>FIND("部活動指導員",$N$37)</formula>
    </cfRule>
  </conditionalFormatting>
  <conditionalFormatting sqref="BG37">
    <cfRule type="expression" dxfId="107" priority="57">
      <formula>FIND("部活動指導員",$AX$37)</formula>
    </cfRule>
  </conditionalFormatting>
  <conditionalFormatting sqref="W18">
    <cfRule type="notContainsBlanks" dxfId="106" priority="56">
      <formula>LEN(TRIM(W18))&gt;0</formula>
    </cfRule>
    <cfRule type="expression" dxfId="105" priority="60">
      <formula>FIND("部活動指導員",$N$18)</formula>
    </cfRule>
  </conditionalFormatting>
  <conditionalFormatting sqref="B9:I10">
    <cfRule type="expression" dxfId="104" priority="41">
      <formula>B9&lt;&gt;""</formula>
    </cfRule>
    <cfRule type="expression" dxfId="103" priority="42">
      <formula>B8&lt;&gt;""</formula>
    </cfRule>
  </conditionalFormatting>
  <conditionalFormatting sqref="B8:M8 O8 J10:M10 AC8 U13:AA13 J9:N9 U12:AB12">
    <cfRule type="expression" dxfId="102" priority="40">
      <formula>B8&lt;&gt;""</formula>
    </cfRule>
  </conditionalFormatting>
  <conditionalFormatting sqref="B8:M8 O8 J10:M10 AC8 U13:AA13 Y8 J9:N9 U12:AB12">
    <cfRule type="expression" dxfId="101" priority="43">
      <formula>$B$9&lt;&gt;""</formula>
    </cfRule>
  </conditionalFormatting>
  <conditionalFormatting sqref="Y8:AB8">
    <cfRule type="expression" dxfId="100" priority="39">
      <formula>$Y$8&lt;&gt;""</formula>
    </cfRule>
  </conditionalFormatting>
  <conditionalFormatting sqref="D18:H19">
    <cfRule type="expression" dxfId="99" priority="37">
      <formula>$D$18&lt;&gt;""</formula>
    </cfRule>
    <cfRule type="expression" dxfId="98" priority="38">
      <formula>$D$17&lt;&gt;""</formula>
    </cfRule>
  </conditionalFormatting>
  <conditionalFormatting sqref="D17:M17 I18 N20 AB20">
    <cfRule type="expression" dxfId="97" priority="35">
      <formula>D17&lt;&gt;""</formula>
    </cfRule>
  </conditionalFormatting>
  <conditionalFormatting sqref="D27:H28">
    <cfRule type="expression" dxfId="96" priority="33">
      <formula>$D$27&lt;&gt;""</formula>
    </cfRule>
    <cfRule type="expression" dxfId="95" priority="34">
      <formula>$D$26&lt;&gt;""</formula>
    </cfRule>
  </conditionalFormatting>
  <conditionalFormatting sqref="D26:M26 I27 Q28:T28 N29 Q27:U27 AB29">
    <cfRule type="expression" dxfId="94" priority="31">
      <formula>D26&lt;&gt;""</formula>
    </cfRule>
  </conditionalFormatting>
  <conditionalFormatting sqref="D17:M17 I18 N20 N18:V19 AB20 AB22">
    <cfRule type="expression" dxfId="93" priority="36">
      <formula>$D$18&lt;&gt;""</formula>
    </cfRule>
  </conditionalFormatting>
  <conditionalFormatting sqref="N18:V19">
    <cfRule type="expression" dxfId="92" priority="30">
      <formula>N18&lt;&gt;""</formula>
    </cfRule>
  </conditionalFormatting>
  <conditionalFormatting sqref="D26:M26 I27 Q28:T28 N29 N27 Q27:U27 AB29">
    <cfRule type="expression" dxfId="91" priority="32">
      <formula>$D$27&lt;&gt;""</formula>
    </cfRule>
  </conditionalFormatting>
  <conditionalFormatting sqref="N27:O28">
    <cfRule type="expression" dxfId="90" priority="29">
      <formula>$N$27&lt;&gt;""</formula>
    </cfRule>
  </conditionalFormatting>
  <conditionalFormatting sqref="D37:H38">
    <cfRule type="expression" dxfId="89" priority="27">
      <formula>$D$37&lt;&gt;""</formula>
    </cfRule>
    <cfRule type="expression" dxfId="88" priority="28">
      <formula>D36&lt;&gt;""</formula>
    </cfRule>
  </conditionalFormatting>
  <conditionalFormatting sqref="D36:M36 I37:V38 N39 AB39">
    <cfRule type="expression" dxfId="87" priority="26">
      <formula>$D$37&lt;&gt;""</formula>
    </cfRule>
  </conditionalFormatting>
  <conditionalFormatting sqref="D36:M36 I37 N39 AB39">
    <cfRule type="expression" dxfId="86" priority="25">
      <formula>D36&lt;&gt;""</formula>
    </cfRule>
  </conditionalFormatting>
  <conditionalFormatting sqref="D46:H47">
    <cfRule type="expression" dxfId="85" priority="23">
      <formula>D46&lt;&gt;""</formula>
    </cfRule>
    <cfRule type="expression" dxfId="84" priority="24">
      <formula>$D$45&lt;&gt;""</formula>
    </cfRule>
  </conditionalFormatting>
  <conditionalFormatting sqref="D45:M45 I46:O47 Q47:T47 N48 Q46:U46 AB48">
    <cfRule type="expression" dxfId="83" priority="22">
      <formula>$D$46&lt;&gt;""</formula>
    </cfRule>
  </conditionalFormatting>
  <conditionalFormatting sqref="D45:M45 I46 Q47:T47 N48 Q46:U46 AB48">
    <cfRule type="expression" dxfId="82" priority="20">
      <formula>D45&lt;&gt;""</formula>
    </cfRule>
  </conditionalFormatting>
  <conditionalFormatting sqref="N46:O47">
    <cfRule type="expression" dxfId="81" priority="19">
      <formula>$N$46&lt;&gt;""</formula>
    </cfRule>
  </conditionalFormatting>
  <conditionalFormatting sqref="AB31">
    <cfRule type="expression" dxfId="80" priority="12">
      <formula>AB31&lt;&gt;""</formula>
    </cfRule>
  </conditionalFormatting>
  <conditionalFormatting sqref="AB31">
    <cfRule type="expression" dxfId="79" priority="13">
      <formula>$D$27&lt;&gt;""</formula>
    </cfRule>
  </conditionalFormatting>
  <conditionalFormatting sqref="AB41">
    <cfRule type="expression" dxfId="78" priority="10">
      <formula>AB41&lt;&gt;""</formula>
    </cfRule>
  </conditionalFormatting>
  <conditionalFormatting sqref="AB41">
    <cfRule type="expression" dxfId="77" priority="11">
      <formula>$D$37&lt;&gt;""</formula>
    </cfRule>
  </conditionalFormatting>
  <conditionalFormatting sqref="AB50">
    <cfRule type="expression" dxfId="76" priority="8">
      <formula>AB50&lt;&gt;""</formula>
    </cfRule>
  </conditionalFormatting>
  <conditionalFormatting sqref="AB50">
    <cfRule type="expression" dxfId="75" priority="9">
      <formula>$D$46&lt;&gt;""</formula>
    </cfRule>
  </conditionalFormatting>
  <conditionalFormatting sqref="AB22">
    <cfRule type="notContainsBlanks" dxfId="74" priority="7">
      <formula>LEN(TRIM(AB22))&gt;0</formula>
    </cfRule>
  </conditionalFormatting>
  <conditionalFormatting sqref="N37:V38">
    <cfRule type="notContainsBlanks" dxfId="73" priority="6">
      <formula>LEN(TRIM(N37))&gt;0</formula>
    </cfRule>
  </conditionalFormatting>
  <conditionalFormatting sqref="BI8">
    <cfRule type="expression" dxfId="72" priority="2">
      <formula>$B$9&lt;&gt;""</formula>
    </cfRule>
  </conditionalFormatting>
  <conditionalFormatting sqref="BI8:BL8">
    <cfRule type="expression" dxfId="71" priority="1">
      <formula>$Y$8&lt;&gt;""</formula>
    </cfRule>
  </conditionalFormatting>
  <dataValidations count="6">
    <dataValidation imeMode="disabled" allowBlank="1" showInputMessage="1" showErrorMessage="1" sqref="AC8 AY8 BA46:BD47 N20:T21 BL48 AB20 T22:T23 N29:T30 AX48:BD49 AB29 T31:T32 Q27:T28 N39:T40 BD41:BD42 AB39 T41:T42 N48:T49 BL39 AB48 T50:T51 Q46:T47 BM8 AB12 AX39:BD40 AX20:BD21 O8 BL20 BD22:BD23 AX29:BD30 BD50:BD51 BL29 BD31:BD32 BA27:BD28 BL12"/>
    <dataValidation type="list" allowBlank="1" showInputMessage="1" showErrorMessage="1" sqref="U18 N27 U37 N46 BE18 AX27 BE37 AX46">
      <formula1>"なし,初段,弐段,参段,四段,五段,六段,七段,八段"</formula1>
    </dataValidation>
    <dataValidation type="list" allowBlank="1" showInputMessage="1" showErrorMessage="1" sqref="N18:T19 AX18:BD19 N37:T38 AX37:BD38">
      <formula1>"教員, 校長,部活動指導員"</formula1>
    </dataValidation>
    <dataValidation type="list" imeMode="disabled" allowBlank="1" showInputMessage="1" showErrorMessage="1" sqref="BL50 BL41 BL22 BL31">
      <formula1>"Ａ指導員,Ｂ指導員,Ｃ指導員,準指導員,学校顧問特例資格"</formula1>
    </dataValidation>
    <dataValidation type="list" imeMode="disabled" allowBlank="1" showInputMessage="1" showErrorMessage="1" sqref="AB22:AI23 AB31:AI32 AB41:AI42 AB50:AI51">
      <formula1>"Ａ指導員,Ｂ指導員,Ｃ指導員,準指導員,学校顧問特例資格,資格なし"</formula1>
    </dataValidation>
    <dataValidation type="list" allowBlank="1" showInputMessage="1" showErrorMessage="1" sqref="Y8:AB8 BI8:BL8">
      <formula1>OFFSET($CA$3:$CA$44,0,0,COUNTA($CA$3:$CA$44),1)</formula1>
    </dataValidation>
  </dataValidations>
  <hyperlinks>
    <hyperlink ref="D1" location="Top!A1" display="Topへ戻る"/>
  </hyperlinks>
  <pageMargins left="0.7" right="0.7" top="0.75" bottom="0.75" header="0.3" footer="0.3"/>
  <pageSetup paperSize="9" scale="89" orientation="portrait" r:id="rId2"/>
  <colBreaks count="1" manualBreakCount="1">
    <brk id="36" max="1048575" man="1"/>
  </colBreaks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3" tint="0.79998168889431442"/>
  </sheetPr>
  <dimension ref="B1:AZ33"/>
  <sheetViews>
    <sheetView showGridLines="0" view="pageBreakPreview" zoomScaleNormal="100" zoomScaleSheetLayoutView="100" workbookViewId="0">
      <pane xSplit="3" ySplit="9" topLeftCell="D10" activePane="bottomRight" state="frozen"/>
      <selection pane="topRight" activeCell="D1" sqref="D1"/>
      <selection pane="bottomLeft" activeCell="A9" sqref="A9"/>
      <selection pane="bottomRight" activeCell="AL10" sqref="AL10:AN10"/>
    </sheetView>
  </sheetViews>
  <sheetFormatPr defaultColWidth="9" defaultRowHeight="13.5"/>
  <cols>
    <col min="1" max="1" width="2.625" style="1" customWidth="1"/>
    <col min="2" max="2" width="3.125" style="1" customWidth="1"/>
    <col min="3" max="3" width="3.125" style="1" hidden="1" customWidth="1"/>
    <col min="4" max="19" width="3.125" style="1" customWidth="1"/>
    <col min="20" max="29" width="2.5" style="1" customWidth="1"/>
    <col min="30" max="44" width="3.125" style="1" customWidth="1"/>
    <col min="45" max="45" width="10.375" style="1" customWidth="1"/>
    <col min="46" max="49" width="2.625" style="1" customWidth="1"/>
    <col min="50" max="52" width="9" style="1" hidden="1" customWidth="1"/>
    <col min="53" max="56" width="9" style="1" customWidth="1"/>
    <col min="57" max="57" width="9" style="1"/>
    <col min="58" max="59" width="9" style="1" customWidth="1"/>
    <col min="60" max="16384" width="9" style="1"/>
  </cols>
  <sheetData>
    <row r="1" spans="2:52" ht="27" customHeight="1">
      <c r="D1" s="568" t="s">
        <v>82</v>
      </c>
      <c r="E1" s="569"/>
      <c r="F1" s="569"/>
      <c r="G1" s="569"/>
      <c r="H1" s="569"/>
      <c r="I1" s="570"/>
      <c r="O1" s="73"/>
      <c r="P1" s="74"/>
      <c r="Q1" s="212" t="s">
        <v>97</v>
      </c>
      <c r="R1" s="212"/>
      <c r="S1" s="212"/>
      <c r="T1" s="212"/>
      <c r="U1" s="212"/>
      <c r="V1" s="75"/>
      <c r="W1" s="76"/>
      <c r="X1" s="212" t="s">
        <v>98</v>
      </c>
      <c r="AF1" s="348"/>
      <c r="AG1" s="349"/>
      <c r="AH1" s="212" t="s">
        <v>97</v>
      </c>
      <c r="AX1" s="1" t="s">
        <v>193</v>
      </c>
      <c r="AY1" s="235">
        <f>Top!$AD$4</f>
        <v>39174</v>
      </c>
      <c r="AZ1" s="1" t="s">
        <v>194</v>
      </c>
    </row>
    <row r="2" spans="2:52" ht="11.25" customHeight="1">
      <c r="AX2" s="1" t="s">
        <v>195</v>
      </c>
      <c r="AY2" s="235">
        <f>Top!$AD$6</f>
        <v>40269</v>
      </c>
      <c r="AZ2" s="1" t="s">
        <v>196</v>
      </c>
    </row>
    <row r="3" spans="2:52" ht="18.75">
      <c r="D3" s="3" t="s">
        <v>67</v>
      </c>
      <c r="E3" s="3"/>
      <c r="F3" s="3"/>
      <c r="G3" s="3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X3" s="343">
        <f>Top!$AC$8</f>
        <v>2023</v>
      </c>
      <c r="AY3" s="1" t="s">
        <v>189</v>
      </c>
    </row>
    <row r="4" spans="2:52" ht="13.5" customHeight="1">
      <c r="AX4" s="1">
        <v>12</v>
      </c>
      <c r="AY4" s="1" t="s">
        <v>190</v>
      </c>
    </row>
    <row r="5" spans="2:52" ht="18" thickBot="1">
      <c r="D5" s="88" t="s">
        <v>60</v>
      </c>
      <c r="E5" s="89"/>
      <c r="F5" s="89"/>
      <c r="G5" s="89"/>
      <c r="H5" s="90"/>
      <c r="I5" s="90"/>
      <c r="J5" s="90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1" t="s">
        <v>14</v>
      </c>
      <c r="AJ5" s="26"/>
      <c r="AK5" s="26"/>
      <c r="AM5" s="26"/>
      <c r="AN5" s="26"/>
      <c r="AX5" s="1">
        <v>13</v>
      </c>
      <c r="AY5" s="1">
        <v>1</v>
      </c>
    </row>
    <row r="6" spans="2:52" ht="13.5" customHeight="1" thickBot="1">
      <c r="B6" s="553" t="s">
        <v>66</v>
      </c>
      <c r="C6" s="91"/>
      <c r="D6" s="563" t="s">
        <v>62</v>
      </c>
      <c r="E6" s="540"/>
      <c r="F6" s="540"/>
      <c r="G6" s="540"/>
      <c r="H6" s="540"/>
      <c r="I6" s="540"/>
      <c r="J6" s="540"/>
      <c r="K6" s="541"/>
      <c r="L6" s="539" t="s">
        <v>61</v>
      </c>
      <c r="M6" s="540"/>
      <c r="N6" s="540"/>
      <c r="O6" s="540"/>
      <c r="P6" s="540"/>
      <c r="Q6" s="540"/>
      <c r="R6" s="540"/>
      <c r="S6" s="541"/>
      <c r="T6" s="564" t="s">
        <v>5</v>
      </c>
      <c r="U6" s="564"/>
      <c r="V6" s="564" t="s">
        <v>6</v>
      </c>
      <c r="W6" s="564"/>
      <c r="X6" s="564" t="s">
        <v>7</v>
      </c>
      <c r="Y6" s="564"/>
      <c r="Z6" s="564"/>
      <c r="AA6" s="564"/>
      <c r="AB6" s="564"/>
      <c r="AC6" s="564"/>
      <c r="AD6" s="567" t="s">
        <v>215</v>
      </c>
      <c r="AE6" s="564"/>
      <c r="AF6" s="564"/>
      <c r="AG6" s="564"/>
      <c r="AH6" s="564"/>
      <c r="AI6" s="424" t="s">
        <v>8</v>
      </c>
      <c r="AJ6" s="424"/>
      <c r="AK6" s="424"/>
      <c r="AL6" s="424" t="s">
        <v>9</v>
      </c>
      <c r="AM6" s="424"/>
      <c r="AN6" s="424"/>
      <c r="AO6" s="559" t="s">
        <v>65</v>
      </c>
      <c r="AP6" s="560"/>
      <c r="AQ6" s="560"/>
      <c r="AR6" s="560"/>
      <c r="AS6" s="574" t="s">
        <v>161</v>
      </c>
      <c r="AX6" s="1">
        <v>14</v>
      </c>
      <c r="AY6" s="1">
        <v>2</v>
      </c>
    </row>
    <row r="7" spans="2:52" ht="14.25" thickBot="1">
      <c r="B7" s="554"/>
      <c r="C7" s="92"/>
      <c r="D7" s="520" t="s">
        <v>10</v>
      </c>
      <c r="E7" s="521"/>
      <c r="F7" s="521"/>
      <c r="G7" s="521"/>
      <c r="H7" s="524" t="s">
        <v>11</v>
      </c>
      <c r="I7" s="521"/>
      <c r="J7" s="521"/>
      <c r="K7" s="525"/>
      <c r="L7" s="542" t="s">
        <v>81</v>
      </c>
      <c r="M7" s="521"/>
      <c r="N7" s="521"/>
      <c r="O7" s="543"/>
      <c r="P7" s="521" t="s">
        <v>64</v>
      </c>
      <c r="Q7" s="521"/>
      <c r="R7" s="521"/>
      <c r="S7" s="525"/>
      <c r="T7" s="565"/>
      <c r="U7" s="565"/>
      <c r="V7" s="565"/>
      <c r="W7" s="565"/>
      <c r="X7" s="565"/>
      <c r="Y7" s="565"/>
      <c r="Z7" s="565"/>
      <c r="AA7" s="565"/>
      <c r="AB7" s="565"/>
      <c r="AC7" s="565"/>
      <c r="AD7" s="565"/>
      <c r="AE7" s="565"/>
      <c r="AF7" s="565"/>
      <c r="AG7" s="565"/>
      <c r="AH7" s="565"/>
      <c r="AI7" s="394"/>
      <c r="AJ7" s="394"/>
      <c r="AK7" s="394"/>
      <c r="AL7" s="394"/>
      <c r="AM7" s="394"/>
      <c r="AN7" s="394"/>
      <c r="AO7" s="561"/>
      <c r="AP7" s="562"/>
      <c r="AQ7" s="562"/>
      <c r="AR7" s="562"/>
      <c r="AS7" s="574"/>
      <c r="AX7" s="1">
        <v>15</v>
      </c>
      <c r="AY7" s="1">
        <v>3</v>
      </c>
    </row>
    <row r="8" spans="2:52" ht="14.25" thickBot="1">
      <c r="B8" s="555"/>
      <c r="C8" s="87"/>
      <c r="D8" s="522"/>
      <c r="E8" s="523"/>
      <c r="F8" s="523"/>
      <c r="G8" s="523"/>
      <c r="H8" s="526"/>
      <c r="I8" s="523"/>
      <c r="J8" s="523"/>
      <c r="K8" s="527"/>
      <c r="L8" s="544"/>
      <c r="M8" s="523"/>
      <c r="N8" s="523"/>
      <c r="O8" s="545"/>
      <c r="P8" s="523"/>
      <c r="Q8" s="523"/>
      <c r="R8" s="523"/>
      <c r="S8" s="527"/>
      <c r="T8" s="566"/>
      <c r="U8" s="566"/>
      <c r="V8" s="566"/>
      <c r="W8" s="566"/>
      <c r="X8" s="566"/>
      <c r="Y8" s="566"/>
      <c r="Z8" s="566"/>
      <c r="AA8" s="566"/>
      <c r="AB8" s="566"/>
      <c r="AC8" s="566"/>
      <c r="AD8" s="566"/>
      <c r="AE8" s="566"/>
      <c r="AF8" s="566"/>
      <c r="AG8" s="566"/>
      <c r="AH8" s="566"/>
      <c r="AI8" s="519"/>
      <c r="AJ8" s="519"/>
      <c r="AK8" s="519"/>
      <c r="AL8" s="519"/>
      <c r="AM8" s="519"/>
      <c r="AN8" s="519"/>
      <c r="AO8" s="544"/>
      <c r="AP8" s="523"/>
      <c r="AQ8" s="523"/>
      <c r="AR8" s="523"/>
      <c r="AS8" s="574"/>
      <c r="AX8" s="1">
        <v>16</v>
      </c>
      <c r="AY8" s="1" t="s">
        <v>190</v>
      </c>
    </row>
    <row r="9" spans="2:52" ht="22.5" customHeight="1" thickBot="1">
      <c r="B9" s="86" t="s">
        <v>69</v>
      </c>
      <c r="C9" s="87"/>
      <c r="D9" s="468" t="s">
        <v>12</v>
      </c>
      <c r="E9" s="469"/>
      <c r="F9" s="469"/>
      <c r="G9" s="536"/>
      <c r="H9" s="537" t="s">
        <v>13</v>
      </c>
      <c r="I9" s="469"/>
      <c r="J9" s="469"/>
      <c r="K9" s="470"/>
      <c r="L9" s="549" t="s">
        <v>22</v>
      </c>
      <c r="M9" s="469"/>
      <c r="N9" s="469"/>
      <c r="O9" s="536"/>
      <c r="P9" s="537" t="s">
        <v>23</v>
      </c>
      <c r="Q9" s="469"/>
      <c r="R9" s="469"/>
      <c r="S9" s="470"/>
      <c r="T9" s="538" t="str">
        <f t="shared" ref="T9:T24" si="0">IF(X9="","",VLOOKUP(AX9,$AX$4:$AY$8,2,TRUE))</f>
        <v>×</v>
      </c>
      <c r="U9" s="392"/>
      <c r="V9" s="534" t="s">
        <v>134</v>
      </c>
      <c r="W9" s="535"/>
      <c r="X9" s="528">
        <v>38838</v>
      </c>
      <c r="Y9" s="529"/>
      <c r="Z9" s="529"/>
      <c r="AA9" s="529"/>
      <c r="AB9" s="529"/>
      <c r="AC9" s="530"/>
      <c r="AD9" s="531">
        <v>987654321</v>
      </c>
      <c r="AE9" s="532"/>
      <c r="AF9" s="532"/>
      <c r="AG9" s="532"/>
      <c r="AH9" s="533"/>
      <c r="AI9" s="516">
        <v>175</v>
      </c>
      <c r="AJ9" s="517"/>
      <c r="AK9" s="518"/>
      <c r="AL9" s="516">
        <v>93</v>
      </c>
      <c r="AM9" s="517"/>
      <c r="AN9" s="518"/>
      <c r="AO9" s="550" t="str">
        <f t="shared" ref="AO9:AO13" si="1">IF(AL9&gt;90,"90kg超",IF(AL9&gt;81,"90kg",IF(AL9&gt;73,"81kg",IF(AL9&gt;66,"73kg",IF(AL9&gt;60,"66kg",IF(AL9&gt;55,"60kg",IF(AL9&gt;50,"55kg",IF(AL9&gt;10,"50kg",""))))))))</f>
        <v>90kg超</v>
      </c>
      <c r="AP9" s="551"/>
      <c r="AQ9" s="551"/>
      <c r="AR9" s="552"/>
      <c r="AS9" s="222"/>
      <c r="AX9" s="229">
        <f t="shared" ref="AX9:AX24" si="2">DATEDIF(X9,DATE($AX$3,4,1),"Y")</f>
        <v>16</v>
      </c>
    </row>
    <row r="10" spans="2:52" ht="30" customHeight="1" thickBot="1">
      <c r="B10" s="42">
        <v>1</v>
      </c>
      <c r="C10" s="49">
        <v>101</v>
      </c>
      <c r="D10" s="468"/>
      <c r="E10" s="469"/>
      <c r="F10" s="469"/>
      <c r="G10" s="536"/>
      <c r="H10" s="537"/>
      <c r="I10" s="469"/>
      <c r="J10" s="469"/>
      <c r="K10" s="470"/>
      <c r="L10" s="549"/>
      <c r="M10" s="469"/>
      <c r="N10" s="469"/>
      <c r="O10" s="469"/>
      <c r="P10" s="556"/>
      <c r="Q10" s="557"/>
      <c r="R10" s="557"/>
      <c r="S10" s="558"/>
      <c r="T10" s="538" t="str">
        <f t="shared" si="0"/>
        <v/>
      </c>
      <c r="U10" s="392"/>
      <c r="V10" s="534"/>
      <c r="W10" s="535"/>
      <c r="X10" s="528"/>
      <c r="Y10" s="529"/>
      <c r="Z10" s="529"/>
      <c r="AA10" s="529"/>
      <c r="AB10" s="529"/>
      <c r="AC10" s="530"/>
      <c r="AD10" s="531"/>
      <c r="AE10" s="532"/>
      <c r="AF10" s="532"/>
      <c r="AG10" s="532"/>
      <c r="AH10" s="533"/>
      <c r="AI10" s="516"/>
      <c r="AJ10" s="517"/>
      <c r="AK10" s="518"/>
      <c r="AL10" s="516"/>
      <c r="AM10" s="517"/>
      <c r="AN10" s="518"/>
      <c r="AO10" s="550" t="str">
        <f t="shared" si="1"/>
        <v/>
      </c>
      <c r="AP10" s="551"/>
      <c r="AQ10" s="551"/>
      <c r="AR10" s="552"/>
      <c r="AS10" s="222"/>
      <c r="AX10" s="229">
        <f t="shared" si="2"/>
        <v>123</v>
      </c>
    </row>
    <row r="11" spans="2:52" ht="30" customHeight="1" thickBot="1">
      <c r="B11" s="42">
        <v>2</v>
      </c>
      <c r="C11" s="49">
        <v>102</v>
      </c>
      <c r="D11" s="468"/>
      <c r="E11" s="469"/>
      <c r="F11" s="469"/>
      <c r="G11" s="536"/>
      <c r="H11" s="537"/>
      <c r="I11" s="469"/>
      <c r="J11" s="469"/>
      <c r="K11" s="470"/>
      <c r="L11" s="549"/>
      <c r="M11" s="469"/>
      <c r="N11" s="469"/>
      <c r="O11" s="536"/>
      <c r="P11" s="537"/>
      <c r="Q11" s="469"/>
      <c r="R11" s="469"/>
      <c r="S11" s="470"/>
      <c r="T11" s="538" t="str">
        <f t="shared" si="0"/>
        <v/>
      </c>
      <c r="U11" s="392"/>
      <c r="V11" s="534"/>
      <c r="W11" s="535"/>
      <c r="X11" s="528"/>
      <c r="Y11" s="529"/>
      <c r="Z11" s="529"/>
      <c r="AA11" s="529"/>
      <c r="AB11" s="529"/>
      <c r="AC11" s="530"/>
      <c r="AD11" s="531"/>
      <c r="AE11" s="532"/>
      <c r="AF11" s="532"/>
      <c r="AG11" s="532"/>
      <c r="AH11" s="533"/>
      <c r="AI11" s="516"/>
      <c r="AJ11" s="517"/>
      <c r="AK11" s="518"/>
      <c r="AL11" s="516"/>
      <c r="AM11" s="517"/>
      <c r="AN11" s="518"/>
      <c r="AO11" s="550" t="str">
        <f t="shared" si="1"/>
        <v/>
      </c>
      <c r="AP11" s="551"/>
      <c r="AQ11" s="551"/>
      <c r="AR11" s="552"/>
      <c r="AS11" s="222"/>
      <c r="AX11" s="229">
        <f t="shared" si="2"/>
        <v>123</v>
      </c>
    </row>
    <row r="12" spans="2:52" ht="30" customHeight="1" thickBot="1">
      <c r="B12" s="42">
        <v>3</v>
      </c>
      <c r="C12" s="49">
        <v>103</v>
      </c>
      <c r="D12" s="468"/>
      <c r="E12" s="469"/>
      <c r="F12" s="469"/>
      <c r="G12" s="536"/>
      <c r="H12" s="537"/>
      <c r="I12" s="469"/>
      <c r="J12" s="469"/>
      <c r="K12" s="470"/>
      <c r="L12" s="549"/>
      <c r="M12" s="469"/>
      <c r="N12" s="469"/>
      <c r="O12" s="536"/>
      <c r="P12" s="537"/>
      <c r="Q12" s="469"/>
      <c r="R12" s="469"/>
      <c r="S12" s="470"/>
      <c r="T12" s="538" t="str">
        <f t="shared" si="0"/>
        <v/>
      </c>
      <c r="U12" s="392"/>
      <c r="V12" s="534"/>
      <c r="W12" s="535"/>
      <c r="X12" s="528"/>
      <c r="Y12" s="529"/>
      <c r="Z12" s="529"/>
      <c r="AA12" s="529"/>
      <c r="AB12" s="529"/>
      <c r="AC12" s="530"/>
      <c r="AD12" s="531"/>
      <c r="AE12" s="532"/>
      <c r="AF12" s="532"/>
      <c r="AG12" s="532"/>
      <c r="AH12" s="533"/>
      <c r="AI12" s="516"/>
      <c r="AJ12" s="517"/>
      <c r="AK12" s="518"/>
      <c r="AL12" s="516"/>
      <c r="AM12" s="517"/>
      <c r="AN12" s="518"/>
      <c r="AO12" s="550" t="str">
        <f t="shared" si="1"/>
        <v/>
      </c>
      <c r="AP12" s="551"/>
      <c r="AQ12" s="551"/>
      <c r="AR12" s="552"/>
      <c r="AS12" s="222"/>
      <c r="AX12" s="229">
        <f t="shared" si="2"/>
        <v>123</v>
      </c>
    </row>
    <row r="13" spans="2:52" ht="30" customHeight="1" thickBot="1">
      <c r="B13" s="42">
        <v>4</v>
      </c>
      <c r="C13" s="49">
        <v>104</v>
      </c>
      <c r="D13" s="468"/>
      <c r="E13" s="469"/>
      <c r="F13" s="469"/>
      <c r="G13" s="536"/>
      <c r="H13" s="537"/>
      <c r="I13" s="469"/>
      <c r="J13" s="469"/>
      <c r="K13" s="470"/>
      <c r="L13" s="549"/>
      <c r="M13" s="469"/>
      <c r="N13" s="469"/>
      <c r="O13" s="536"/>
      <c r="P13" s="537"/>
      <c r="Q13" s="469"/>
      <c r="R13" s="469"/>
      <c r="S13" s="470"/>
      <c r="T13" s="538" t="str">
        <f t="shared" si="0"/>
        <v/>
      </c>
      <c r="U13" s="392"/>
      <c r="V13" s="534"/>
      <c r="W13" s="535"/>
      <c r="X13" s="528"/>
      <c r="Y13" s="529"/>
      <c r="Z13" s="529"/>
      <c r="AA13" s="529"/>
      <c r="AB13" s="529"/>
      <c r="AC13" s="530"/>
      <c r="AD13" s="531"/>
      <c r="AE13" s="532"/>
      <c r="AF13" s="532"/>
      <c r="AG13" s="532"/>
      <c r="AH13" s="533"/>
      <c r="AI13" s="516"/>
      <c r="AJ13" s="517"/>
      <c r="AK13" s="518"/>
      <c r="AL13" s="516"/>
      <c r="AM13" s="517"/>
      <c r="AN13" s="518"/>
      <c r="AO13" s="550" t="str">
        <f t="shared" si="1"/>
        <v/>
      </c>
      <c r="AP13" s="551"/>
      <c r="AQ13" s="551"/>
      <c r="AR13" s="552"/>
      <c r="AS13" s="222"/>
      <c r="AX13" s="229">
        <f t="shared" si="2"/>
        <v>123</v>
      </c>
    </row>
    <row r="14" spans="2:52" ht="30" customHeight="1" thickBot="1">
      <c r="B14" s="42">
        <v>5</v>
      </c>
      <c r="C14" s="49">
        <v>105</v>
      </c>
      <c r="D14" s="468"/>
      <c r="E14" s="469"/>
      <c r="F14" s="469"/>
      <c r="G14" s="536"/>
      <c r="H14" s="537"/>
      <c r="I14" s="469"/>
      <c r="J14" s="469"/>
      <c r="K14" s="470"/>
      <c r="L14" s="549"/>
      <c r="M14" s="469"/>
      <c r="N14" s="469"/>
      <c r="O14" s="536"/>
      <c r="P14" s="537"/>
      <c r="Q14" s="469"/>
      <c r="R14" s="469"/>
      <c r="S14" s="470"/>
      <c r="T14" s="538" t="str">
        <f t="shared" si="0"/>
        <v/>
      </c>
      <c r="U14" s="392"/>
      <c r="V14" s="534"/>
      <c r="W14" s="535"/>
      <c r="X14" s="528"/>
      <c r="Y14" s="529"/>
      <c r="Z14" s="529"/>
      <c r="AA14" s="529"/>
      <c r="AB14" s="529"/>
      <c r="AC14" s="530"/>
      <c r="AD14" s="531"/>
      <c r="AE14" s="532"/>
      <c r="AF14" s="532"/>
      <c r="AG14" s="532"/>
      <c r="AH14" s="533"/>
      <c r="AI14" s="516"/>
      <c r="AJ14" s="517"/>
      <c r="AK14" s="518"/>
      <c r="AL14" s="516"/>
      <c r="AM14" s="517"/>
      <c r="AN14" s="518"/>
      <c r="AO14" s="546" t="str">
        <f t="shared" ref="AO14:AO33" si="3">IF(AL14&gt;90,"90kg超",IF(AL14&gt;81,"90kg",IF(AL14&gt;73,"81kg",IF(AL14&gt;66,"73kg",IF(AL14&gt;60,"66kg",IF(AL14&gt;55,"60kg",IF(AL14&gt;50,"55kg",IF(AL14&gt;10,"50kg",""))))))))</f>
        <v/>
      </c>
      <c r="AP14" s="547"/>
      <c r="AQ14" s="547"/>
      <c r="AR14" s="548"/>
      <c r="AS14" s="222"/>
      <c r="AX14" s="229">
        <f t="shared" si="2"/>
        <v>123</v>
      </c>
    </row>
    <row r="15" spans="2:52" ht="30" customHeight="1" thickBot="1">
      <c r="B15" s="42">
        <v>6</v>
      </c>
      <c r="C15" s="49">
        <v>106</v>
      </c>
      <c r="D15" s="468"/>
      <c r="E15" s="469"/>
      <c r="F15" s="469"/>
      <c r="G15" s="536"/>
      <c r="H15" s="537"/>
      <c r="I15" s="469"/>
      <c r="J15" s="469"/>
      <c r="K15" s="470"/>
      <c r="L15" s="549"/>
      <c r="M15" s="469"/>
      <c r="N15" s="469"/>
      <c r="O15" s="536"/>
      <c r="P15" s="537"/>
      <c r="Q15" s="469"/>
      <c r="R15" s="469"/>
      <c r="S15" s="470"/>
      <c r="T15" s="538" t="str">
        <f t="shared" si="0"/>
        <v/>
      </c>
      <c r="U15" s="392"/>
      <c r="V15" s="534"/>
      <c r="W15" s="535"/>
      <c r="X15" s="528"/>
      <c r="Y15" s="529"/>
      <c r="Z15" s="529"/>
      <c r="AA15" s="529"/>
      <c r="AB15" s="529"/>
      <c r="AC15" s="530"/>
      <c r="AD15" s="531"/>
      <c r="AE15" s="532"/>
      <c r="AF15" s="532"/>
      <c r="AG15" s="532"/>
      <c r="AH15" s="533"/>
      <c r="AI15" s="516"/>
      <c r="AJ15" s="517"/>
      <c r="AK15" s="518"/>
      <c r="AL15" s="516"/>
      <c r="AM15" s="517"/>
      <c r="AN15" s="518"/>
      <c r="AO15" s="546" t="str">
        <f t="shared" si="3"/>
        <v/>
      </c>
      <c r="AP15" s="547"/>
      <c r="AQ15" s="547"/>
      <c r="AR15" s="548"/>
      <c r="AS15" s="222"/>
      <c r="AX15" s="229">
        <f t="shared" si="2"/>
        <v>123</v>
      </c>
    </row>
    <row r="16" spans="2:52" ht="30" customHeight="1" thickBot="1">
      <c r="B16" s="42">
        <v>7</v>
      </c>
      <c r="C16" s="49">
        <v>107</v>
      </c>
      <c r="D16" s="468"/>
      <c r="E16" s="469"/>
      <c r="F16" s="469"/>
      <c r="G16" s="536"/>
      <c r="H16" s="537"/>
      <c r="I16" s="469"/>
      <c r="J16" s="469"/>
      <c r="K16" s="470"/>
      <c r="L16" s="549"/>
      <c r="M16" s="469"/>
      <c r="N16" s="469"/>
      <c r="O16" s="536"/>
      <c r="P16" s="537"/>
      <c r="Q16" s="469"/>
      <c r="R16" s="469"/>
      <c r="S16" s="470"/>
      <c r="T16" s="538" t="str">
        <f t="shared" si="0"/>
        <v/>
      </c>
      <c r="U16" s="392"/>
      <c r="V16" s="534"/>
      <c r="W16" s="535"/>
      <c r="X16" s="528"/>
      <c r="Y16" s="529"/>
      <c r="Z16" s="529"/>
      <c r="AA16" s="529"/>
      <c r="AB16" s="529"/>
      <c r="AC16" s="530"/>
      <c r="AD16" s="531"/>
      <c r="AE16" s="532"/>
      <c r="AF16" s="532"/>
      <c r="AG16" s="532"/>
      <c r="AH16" s="533"/>
      <c r="AI16" s="516"/>
      <c r="AJ16" s="517"/>
      <c r="AK16" s="518"/>
      <c r="AL16" s="516"/>
      <c r="AM16" s="517"/>
      <c r="AN16" s="518"/>
      <c r="AO16" s="546" t="str">
        <f t="shared" si="3"/>
        <v/>
      </c>
      <c r="AP16" s="547"/>
      <c r="AQ16" s="547"/>
      <c r="AR16" s="548"/>
      <c r="AS16" s="222"/>
      <c r="AX16" s="229">
        <f t="shared" si="2"/>
        <v>123</v>
      </c>
    </row>
    <row r="17" spans="2:50" ht="30" customHeight="1" thickBot="1">
      <c r="B17" s="42">
        <v>8</v>
      </c>
      <c r="C17" s="49">
        <v>108</v>
      </c>
      <c r="D17" s="468"/>
      <c r="E17" s="469"/>
      <c r="F17" s="469"/>
      <c r="G17" s="536"/>
      <c r="H17" s="537"/>
      <c r="I17" s="469"/>
      <c r="J17" s="469"/>
      <c r="K17" s="470"/>
      <c r="L17" s="549"/>
      <c r="M17" s="469"/>
      <c r="N17" s="469"/>
      <c r="O17" s="536"/>
      <c r="P17" s="537"/>
      <c r="Q17" s="469"/>
      <c r="R17" s="469"/>
      <c r="S17" s="470"/>
      <c r="T17" s="538" t="str">
        <f t="shared" si="0"/>
        <v/>
      </c>
      <c r="U17" s="392"/>
      <c r="V17" s="534"/>
      <c r="W17" s="535"/>
      <c r="X17" s="528"/>
      <c r="Y17" s="529"/>
      <c r="Z17" s="529"/>
      <c r="AA17" s="529"/>
      <c r="AB17" s="529"/>
      <c r="AC17" s="530"/>
      <c r="AD17" s="531"/>
      <c r="AE17" s="532"/>
      <c r="AF17" s="532"/>
      <c r="AG17" s="532"/>
      <c r="AH17" s="533"/>
      <c r="AI17" s="516"/>
      <c r="AJ17" s="517"/>
      <c r="AK17" s="518"/>
      <c r="AL17" s="516"/>
      <c r="AM17" s="517"/>
      <c r="AN17" s="518"/>
      <c r="AO17" s="546" t="str">
        <f t="shared" si="3"/>
        <v/>
      </c>
      <c r="AP17" s="547"/>
      <c r="AQ17" s="547"/>
      <c r="AR17" s="548"/>
      <c r="AS17" s="222"/>
      <c r="AX17" s="229">
        <f t="shared" si="2"/>
        <v>123</v>
      </c>
    </row>
    <row r="18" spans="2:50" ht="30" customHeight="1" thickBot="1">
      <c r="B18" s="42">
        <v>9</v>
      </c>
      <c r="C18" s="49">
        <v>109</v>
      </c>
      <c r="D18" s="468"/>
      <c r="E18" s="469"/>
      <c r="F18" s="469"/>
      <c r="G18" s="536"/>
      <c r="H18" s="537"/>
      <c r="I18" s="469"/>
      <c r="J18" s="469"/>
      <c r="K18" s="470"/>
      <c r="L18" s="549"/>
      <c r="M18" s="469"/>
      <c r="N18" s="469"/>
      <c r="O18" s="536"/>
      <c r="P18" s="537"/>
      <c r="Q18" s="469"/>
      <c r="R18" s="469"/>
      <c r="S18" s="470"/>
      <c r="T18" s="538" t="str">
        <f t="shared" si="0"/>
        <v/>
      </c>
      <c r="U18" s="392"/>
      <c r="V18" s="534"/>
      <c r="W18" s="535"/>
      <c r="X18" s="528"/>
      <c r="Y18" s="529"/>
      <c r="Z18" s="529"/>
      <c r="AA18" s="529"/>
      <c r="AB18" s="529"/>
      <c r="AC18" s="530"/>
      <c r="AD18" s="531"/>
      <c r="AE18" s="532"/>
      <c r="AF18" s="532"/>
      <c r="AG18" s="532"/>
      <c r="AH18" s="533"/>
      <c r="AI18" s="516"/>
      <c r="AJ18" s="517"/>
      <c r="AK18" s="518"/>
      <c r="AL18" s="516"/>
      <c r="AM18" s="517"/>
      <c r="AN18" s="518"/>
      <c r="AO18" s="546" t="str">
        <f t="shared" si="3"/>
        <v/>
      </c>
      <c r="AP18" s="547"/>
      <c r="AQ18" s="547"/>
      <c r="AR18" s="548"/>
      <c r="AS18" s="222"/>
      <c r="AX18" s="229">
        <f t="shared" si="2"/>
        <v>123</v>
      </c>
    </row>
    <row r="19" spans="2:50" ht="30" customHeight="1" thickBot="1">
      <c r="B19" s="42">
        <v>10</v>
      </c>
      <c r="C19" s="49">
        <v>110</v>
      </c>
      <c r="D19" s="468"/>
      <c r="E19" s="469"/>
      <c r="F19" s="469"/>
      <c r="G19" s="536"/>
      <c r="H19" s="537"/>
      <c r="I19" s="469"/>
      <c r="J19" s="469"/>
      <c r="K19" s="470"/>
      <c r="L19" s="549"/>
      <c r="M19" s="469"/>
      <c r="N19" s="469"/>
      <c r="O19" s="536"/>
      <c r="P19" s="537"/>
      <c r="Q19" s="469"/>
      <c r="R19" s="469"/>
      <c r="S19" s="470"/>
      <c r="T19" s="538" t="str">
        <f t="shared" si="0"/>
        <v/>
      </c>
      <c r="U19" s="392"/>
      <c r="V19" s="534"/>
      <c r="W19" s="535"/>
      <c r="X19" s="528"/>
      <c r="Y19" s="529"/>
      <c r="Z19" s="529"/>
      <c r="AA19" s="529"/>
      <c r="AB19" s="529"/>
      <c r="AC19" s="530"/>
      <c r="AD19" s="531"/>
      <c r="AE19" s="532"/>
      <c r="AF19" s="532"/>
      <c r="AG19" s="532"/>
      <c r="AH19" s="533"/>
      <c r="AI19" s="516"/>
      <c r="AJ19" s="517"/>
      <c r="AK19" s="518"/>
      <c r="AL19" s="516"/>
      <c r="AM19" s="517"/>
      <c r="AN19" s="518"/>
      <c r="AO19" s="546" t="str">
        <f t="shared" si="3"/>
        <v/>
      </c>
      <c r="AP19" s="547"/>
      <c r="AQ19" s="547"/>
      <c r="AR19" s="548"/>
      <c r="AS19" s="222"/>
      <c r="AX19" s="229">
        <f t="shared" si="2"/>
        <v>123</v>
      </c>
    </row>
    <row r="20" spans="2:50" ht="30" customHeight="1" thickBot="1">
      <c r="B20" s="42">
        <v>11</v>
      </c>
      <c r="C20" s="49">
        <v>111</v>
      </c>
      <c r="D20" s="468"/>
      <c r="E20" s="469"/>
      <c r="F20" s="469"/>
      <c r="G20" s="536"/>
      <c r="H20" s="537"/>
      <c r="I20" s="469"/>
      <c r="J20" s="469"/>
      <c r="K20" s="470"/>
      <c r="L20" s="549"/>
      <c r="M20" s="469"/>
      <c r="N20" s="469"/>
      <c r="O20" s="536"/>
      <c r="P20" s="537"/>
      <c r="Q20" s="469"/>
      <c r="R20" s="469"/>
      <c r="S20" s="470"/>
      <c r="T20" s="538" t="str">
        <f t="shared" si="0"/>
        <v/>
      </c>
      <c r="U20" s="392"/>
      <c r="V20" s="534"/>
      <c r="W20" s="535"/>
      <c r="X20" s="528"/>
      <c r="Y20" s="529"/>
      <c r="Z20" s="529"/>
      <c r="AA20" s="529"/>
      <c r="AB20" s="529"/>
      <c r="AC20" s="530"/>
      <c r="AD20" s="531"/>
      <c r="AE20" s="532"/>
      <c r="AF20" s="532"/>
      <c r="AG20" s="532"/>
      <c r="AH20" s="533"/>
      <c r="AI20" s="516"/>
      <c r="AJ20" s="517"/>
      <c r="AK20" s="518"/>
      <c r="AL20" s="516"/>
      <c r="AM20" s="517"/>
      <c r="AN20" s="518"/>
      <c r="AO20" s="546" t="str">
        <f t="shared" si="3"/>
        <v/>
      </c>
      <c r="AP20" s="547"/>
      <c r="AQ20" s="547"/>
      <c r="AR20" s="548"/>
      <c r="AS20" s="222"/>
      <c r="AX20" s="229">
        <f t="shared" si="2"/>
        <v>123</v>
      </c>
    </row>
    <row r="21" spans="2:50" ht="30" customHeight="1" thickBot="1">
      <c r="B21" s="42">
        <v>12</v>
      </c>
      <c r="C21" s="49">
        <v>112</v>
      </c>
      <c r="D21" s="468"/>
      <c r="E21" s="469"/>
      <c r="F21" s="469"/>
      <c r="G21" s="536"/>
      <c r="H21" s="537"/>
      <c r="I21" s="469"/>
      <c r="J21" s="469"/>
      <c r="K21" s="470"/>
      <c r="L21" s="549"/>
      <c r="M21" s="469"/>
      <c r="N21" s="469"/>
      <c r="O21" s="536"/>
      <c r="P21" s="537"/>
      <c r="Q21" s="469"/>
      <c r="R21" s="469"/>
      <c r="S21" s="470"/>
      <c r="T21" s="538" t="str">
        <f t="shared" si="0"/>
        <v/>
      </c>
      <c r="U21" s="392"/>
      <c r="V21" s="534"/>
      <c r="W21" s="535"/>
      <c r="X21" s="528"/>
      <c r="Y21" s="529"/>
      <c r="Z21" s="529"/>
      <c r="AA21" s="529"/>
      <c r="AB21" s="529"/>
      <c r="AC21" s="530"/>
      <c r="AD21" s="531"/>
      <c r="AE21" s="532"/>
      <c r="AF21" s="532"/>
      <c r="AG21" s="532"/>
      <c r="AH21" s="533"/>
      <c r="AI21" s="516"/>
      <c r="AJ21" s="517"/>
      <c r="AK21" s="518"/>
      <c r="AL21" s="516"/>
      <c r="AM21" s="517"/>
      <c r="AN21" s="518"/>
      <c r="AO21" s="546" t="str">
        <f t="shared" si="3"/>
        <v/>
      </c>
      <c r="AP21" s="547"/>
      <c r="AQ21" s="547"/>
      <c r="AR21" s="548"/>
      <c r="AS21" s="222"/>
      <c r="AX21" s="229">
        <f t="shared" si="2"/>
        <v>123</v>
      </c>
    </row>
    <row r="22" spans="2:50" ht="30" customHeight="1" thickBot="1">
      <c r="B22" s="42">
        <v>13</v>
      </c>
      <c r="C22" s="49">
        <v>113</v>
      </c>
      <c r="D22" s="468"/>
      <c r="E22" s="469"/>
      <c r="F22" s="469"/>
      <c r="G22" s="536"/>
      <c r="H22" s="537"/>
      <c r="I22" s="469"/>
      <c r="J22" s="469"/>
      <c r="K22" s="470"/>
      <c r="L22" s="549"/>
      <c r="M22" s="469"/>
      <c r="N22" s="469"/>
      <c r="O22" s="536"/>
      <c r="P22" s="537"/>
      <c r="Q22" s="469"/>
      <c r="R22" s="469"/>
      <c r="S22" s="470"/>
      <c r="T22" s="538" t="str">
        <f t="shared" si="0"/>
        <v/>
      </c>
      <c r="U22" s="392"/>
      <c r="V22" s="534"/>
      <c r="W22" s="535"/>
      <c r="X22" s="528"/>
      <c r="Y22" s="529"/>
      <c r="Z22" s="529"/>
      <c r="AA22" s="529"/>
      <c r="AB22" s="529"/>
      <c r="AC22" s="530"/>
      <c r="AD22" s="531"/>
      <c r="AE22" s="532"/>
      <c r="AF22" s="532"/>
      <c r="AG22" s="532"/>
      <c r="AH22" s="533"/>
      <c r="AI22" s="516"/>
      <c r="AJ22" s="517"/>
      <c r="AK22" s="518"/>
      <c r="AL22" s="516"/>
      <c r="AM22" s="517"/>
      <c r="AN22" s="518"/>
      <c r="AO22" s="546" t="str">
        <f t="shared" si="3"/>
        <v/>
      </c>
      <c r="AP22" s="547"/>
      <c r="AQ22" s="547"/>
      <c r="AR22" s="548"/>
      <c r="AS22" s="222"/>
      <c r="AX22" s="229">
        <f t="shared" si="2"/>
        <v>123</v>
      </c>
    </row>
    <row r="23" spans="2:50" ht="30" customHeight="1" thickBot="1">
      <c r="B23" s="42">
        <v>14</v>
      </c>
      <c r="C23" s="49">
        <v>114</v>
      </c>
      <c r="D23" s="468"/>
      <c r="E23" s="469"/>
      <c r="F23" s="469"/>
      <c r="G23" s="536"/>
      <c r="H23" s="537"/>
      <c r="I23" s="469"/>
      <c r="J23" s="469"/>
      <c r="K23" s="470"/>
      <c r="L23" s="549"/>
      <c r="M23" s="469"/>
      <c r="N23" s="469"/>
      <c r="O23" s="536"/>
      <c r="P23" s="537"/>
      <c r="Q23" s="469"/>
      <c r="R23" s="469"/>
      <c r="S23" s="470"/>
      <c r="T23" s="538" t="str">
        <f t="shared" si="0"/>
        <v/>
      </c>
      <c r="U23" s="392"/>
      <c r="V23" s="534"/>
      <c r="W23" s="535"/>
      <c r="X23" s="528"/>
      <c r="Y23" s="529"/>
      <c r="Z23" s="529"/>
      <c r="AA23" s="529"/>
      <c r="AB23" s="529"/>
      <c r="AC23" s="530"/>
      <c r="AD23" s="531"/>
      <c r="AE23" s="532"/>
      <c r="AF23" s="532"/>
      <c r="AG23" s="532"/>
      <c r="AH23" s="533"/>
      <c r="AI23" s="516"/>
      <c r="AJ23" s="517"/>
      <c r="AK23" s="518"/>
      <c r="AL23" s="516"/>
      <c r="AM23" s="517"/>
      <c r="AN23" s="518"/>
      <c r="AO23" s="546" t="str">
        <f t="shared" si="3"/>
        <v/>
      </c>
      <c r="AP23" s="547"/>
      <c r="AQ23" s="547"/>
      <c r="AR23" s="548"/>
      <c r="AS23" s="222"/>
      <c r="AX23" s="229">
        <f t="shared" si="2"/>
        <v>123</v>
      </c>
    </row>
    <row r="24" spans="2:50" ht="30" customHeight="1" thickBot="1">
      <c r="B24" s="42">
        <v>15</v>
      </c>
      <c r="C24" s="49">
        <v>115</v>
      </c>
      <c r="D24" s="468"/>
      <c r="E24" s="469"/>
      <c r="F24" s="469"/>
      <c r="G24" s="536"/>
      <c r="H24" s="537"/>
      <c r="I24" s="469"/>
      <c r="J24" s="469"/>
      <c r="K24" s="470"/>
      <c r="L24" s="549"/>
      <c r="M24" s="469"/>
      <c r="N24" s="469"/>
      <c r="O24" s="536"/>
      <c r="P24" s="537"/>
      <c r="Q24" s="469"/>
      <c r="R24" s="469"/>
      <c r="S24" s="470"/>
      <c r="T24" s="538" t="str">
        <f t="shared" si="0"/>
        <v/>
      </c>
      <c r="U24" s="392"/>
      <c r="V24" s="534"/>
      <c r="W24" s="535"/>
      <c r="X24" s="528"/>
      <c r="Y24" s="529"/>
      <c r="Z24" s="529"/>
      <c r="AA24" s="529"/>
      <c r="AB24" s="529"/>
      <c r="AC24" s="530"/>
      <c r="AD24" s="531"/>
      <c r="AE24" s="532"/>
      <c r="AF24" s="532"/>
      <c r="AG24" s="532"/>
      <c r="AH24" s="533"/>
      <c r="AI24" s="516"/>
      <c r="AJ24" s="517"/>
      <c r="AK24" s="518"/>
      <c r="AL24" s="516"/>
      <c r="AM24" s="517"/>
      <c r="AN24" s="518"/>
      <c r="AO24" s="546" t="str">
        <f t="shared" si="3"/>
        <v/>
      </c>
      <c r="AP24" s="547"/>
      <c r="AQ24" s="547"/>
      <c r="AR24" s="548"/>
      <c r="AS24" s="222"/>
      <c r="AX24" s="229">
        <f t="shared" si="2"/>
        <v>123</v>
      </c>
    </row>
    <row r="25" spans="2:50" ht="30" hidden="1" customHeight="1" thickBot="1">
      <c r="B25" s="42">
        <v>16</v>
      </c>
      <c r="C25" s="49">
        <v>116</v>
      </c>
      <c r="D25" s="468"/>
      <c r="E25" s="469"/>
      <c r="F25" s="469"/>
      <c r="G25" s="536"/>
      <c r="H25" s="537"/>
      <c r="I25" s="469"/>
      <c r="J25" s="469"/>
      <c r="K25" s="470"/>
      <c r="L25" s="549"/>
      <c r="M25" s="469"/>
      <c r="N25" s="469"/>
      <c r="O25" s="536"/>
      <c r="P25" s="537"/>
      <c r="Q25" s="469"/>
      <c r="R25" s="469"/>
      <c r="S25" s="470"/>
      <c r="T25" s="534"/>
      <c r="U25" s="535"/>
      <c r="V25" s="534"/>
      <c r="W25" s="535"/>
      <c r="X25" s="571"/>
      <c r="Y25" s="572"/>
      <c r="Z25" s="572"/>
      <c r="AA25" s="572"/>
      <c r="AB25" s="572"/>
      <c r="AC25" s="573"/>
      <c r="AD25" s="531"/>
      <c r="AE25" s="532"/>
      <c r="AF25" s="532"/>
      <c r="AG25" s="532"/>
      <c r="AH25" s="533"/>
      <c r="AI25" s="516"/>
      <c r="AJ25" s="517"/>
      <c r="AK25" s="518"/>
      <c r="AL25" s="516"/>
      <c r="AM25" s="517"/>
      <c r="AN25" s="518"/>
      <c r="AO25" s="546" t="str">
        <f t="shared" si="3"/>
        <v/>
      </c>
      <c r="AP25" s="547"/>
      <c r="AQ25" s="547"/>
      <c r="AR25" s="548"/>
      <c r="AS25" s="222"/>
    </row>
    <row r="26" spans="2:50" ht="30" hidden="1" customHeight="1" thickBot="1">
      <c r="B26" s="42">
        <v>17</v>
      </c>
      <c r="C26" s="49">
        <v>117</v>
      </c>
      <c r="D26" s="468"/>
      <c r="E26" s="469"/>
      <c r="F26" s="469"/>
      <c r="G26" s="536"/>
      <c r="H26" s="537"/>
      <c r="I26" s="469"/>
      <c r="J26" s="469"/>
      <c r="K26" s="470"/>
      <c r="L26" s="549"/>
      <c r="M26" s="469"/>
      <c r="N26" s="469"/>
      <c r="O26" s="536"/>
      <c r="P26" s="537"/>
      <c r="Q26" s="469"/>
      <c r="R26" s="469"/>
      <c r="S26" s="470"/>
      <c r="T26" s="534"/>
      <c r="U26" s="535"/>
      <c r="V26" s="534"/>
      <c r="W26" s="535"/>
      <c r="X26" s="571"/>
      <c r="Y26" s="572"/>
      <c r="Z26" s="572"/>
      <c r="AA26" s="572"/>
      <c r="AB26" s="572"/>
      <c r="AC26" s="573"/>
      <c r="AD26" s="531"/>
      <c r="AE26" s="532"/>
      <c r="AF26" s="532"/>
      <c r="AG26" s="532"/>
      <c r="AH26" s="533"/>
      <c r="AI26" s="516"/>
      <c r="AJ26" s="517"/>
      <c r="AK26" s="518"/>
      <c r="AL26" s="516"/>
      <c r="AM26" s="517"/>
      <c r="AN26" s="518"/>
      <c r="AO26" s="546" t="str">
        <f t="shared" si="3"/>
        <v/>
      </c>
      <c r="AP26" s="547"/>
      <c r="AQ26" s="547"/>
      <c r="AR26" s="548"/>
      <c r="AS26" s="222"/>
    </row>
    <row r="27" spans="2:50" ht="30" hidden="1" customHeight="1" thickBot="1">
      <c r="B27" s="42">
        <v>18</v>
      </c>
      <c r="C27" s="49">
        <v>118</v>
      </c>
      <c r="D27" s="468"/>
      <c r="E27" s="469"/>
      <c r="F27" s="469"/>
      <c r="G27" s="536"/>
      <c r="H27" s="537"/>
      <c r="I27" s="469"/>
      <c r="J27" s="469"/>
      <c r="K27" s="470"/>
      <c r="L27" s="549"/>
      <c r="M27" s="469"/>
      <c r="N27" s="469"/>
      <c r="O27" s="536"/>
      <c r="P27" s="537"/>
      <c r="Q27" s="469"/>
      <c r="R27" s="469"/>
      <c r="S27" s="470"/>
      <c r="T27" s="534"/>
      <c r="U27" s="535"/>
      <c r="V27" s="534"/>
      <c r="W27" s="535"/>
      <c r="X27" s="571"/>
      <c r="Y27" s="572"/>
      <c r="Z27" s="572"/>
      <c r="AA27" s="572"/>
      <c r="AB27" s="572"/>
      <c r="AC27" s="573"/>
      <c r="AD27" s="531"/>
      <c r="AE27" s="532"/>
      <c r="AF27" s="532"/>
      <c r="AG27" s="532"/>
      <c r="AH27" s="533"/>
      <c r="AI27" s="516"/>
      <c r="AJ27" s="517"/>
      <c r="AK27" s="518"/>
      <c r="AL27" s="516"/>
      <c r="AM27" s="517"/>
      <c r="AN27" s="518"/>
      <c r="AO27" s="546" t="str">
        <f t="shared" si="3"/>
        <v/>
      </c>
      <c r="AP27" s="547"/>
      <c r="AQ27" s="547"/>
      <c r="AR27" s="548"/>
      <c r="AS27" s="222"/>
    </row>
    <row r="28" spans="2:50" ht="30" hidden="1" customHeight="1" thickBot="1">
      <c r="B28" s="42">
        <v>19</v>
      </c>
      <c r="C28" s="49">
        <v>119</v>
      </c>
      <c r="D28" s="468"/>
      <c r="E28" s="469"/>
      <c r="F28" s="469"/>
      <c r="G28" s="536"/>
      <c r="H28" s="537"/>
      <c r="I28" s="469"/>
      <c r="J28" s="469"/>
      <c r="K28" s="470"/>
      <c r="L28" s="549"/>
      <c r="M28" s="469"/>
      <c r="N28" s="469"/>
      <c r="O28" s="536"/>
      <c r="P28" s="537"/>
      <c r="Q28" s="469"/>
      <c r="R28" s="469"/>
      <c r="S28" s="470"/>
      <c r="T28" s="534"/>
      <c r="U28" s="535"/>
      <c r="V28" s="534"/>
      <c r="W28" s="535"/>
      <c r="X28" s="571"/>
      <c r="Y28" s="572"/>
      <c r="Z28" s="572"/>
      <c r="AA28" s="572"/>
      <c r="AB28" s="572"/>
      <c r="AC28" s="573"/>
      <c r="AD28" s="531"/>
      <c r="AE28" s="532"/>
      <c r="AF28" s="532"/>
      <c r="AG28" s="532"/>
      <c r="AH28" s="533"/>
      <c r="AI28" s="516"/>
      <c r="AJ28" s="517"/>
      <c r="AK28" s="518"/>
      <c r="AL28" s="516"/>
      <c r="AM28" s="517"/>
      <c r="AN28" s="518"/>
      <c r="AO28" s="546" t="str">
        <f t="shared" si="3"/>
        <v/>
      </c>
      <c r="AP28" s="547"/>
      <c r="AQ28" s="547"/>
      <c r="AR28" s="548"/>
      <c r="AS28" s="222"/>
    </row>
    <row r="29" spans="2:50" ht="30" hidden="1" customHeight="1" thickBot="1">
      <c r="B29" s="42">
        <v>20</v>
      </c>
      <c r="C29" s="49">
        <v>120</v>
      </c>
      <c r="D29" s="468"/>
      <c r="E29" s="469"/>
      <c r="F29" s="469"/>
      <c r="G29" s="536"/>
      <c r="H29" s="537"/>
      <c r="I29" s="469"/>
      <c r="J29" s="469"/>
      <c r="K29" s="470"/>
      <c r="L29" s="549"/>
      <c r="M29" s="469"/>
      <c r="N29" s="469"/>
      <c r="O29" s="536"/>
      <c r="P29" s="537"/>
      <c r="Q29" s="469"/>
      <c r="R29" s="469"/>
      <c r="S29" s="470"/>
      <c r="T29" s="534"/>
      <c r="U29" s="535"/>
      <c r="V29" s="534"/>
      <c r="W29" s="535"/>
      <c r="X29" s="571"/>
      <c r="Y29" s="572"/>
      <c r="Z29" s="572"/>
      <c r="AA29" s="572"/>
      <c r="AB29" s="572"/>
      <c r="AC29" s="573"/>
      <c r="AD29" s="531"/>
      <c r="AE29" s="532"/>
      <c r="AF29" s="532"/>
      <c r="AG29" s="532"/>
      <c r="AH29" s="533"/>
      <c r="AI29" s="516"/>
      <c r="AJ29" s="517"/>
      <c r="AK29" s="518"/>
      <c r="AL29" s="516"/>
      <c r="AM29" s="517"/>
      <c r="AN29" s="518"/>
      <c r="AO29" s="546" t="str">
        <f t="shared" si="3"/>
        <v/>
      </c>
      <c r="AP29" s="547"/>
      <c r="AQ29" s="547"/>
      <c r="AR29" s="548"/>
      <c r="AS29" s="222"/>
    </row>
    <row r="30" spans="2:50" ht="30" hidden="1" customHeight="1" thickBot="1">
      <c r="B30" s="42">
        <v>21</v>
      </c>
      <c r="C30" s="49">
        <v>121</v>
      </c>
      <c r="D30" s="468"/>
      <c r="E30" s="469"/>
      <c r="F30" s="469"/>
      <c r="G30" s="536"/>
      <c r="H30" s="537"/>
      <c r="I30" s="469"/>
      <c r="J30" s="469"/>
      <c r="K30" s="470"/>
      <c r="L30" s="549"/>
      <c r="M30" s="469"/>
      <c r="N30" s="469"/>
      <c r="O30" s="536"/>
      <c r="P30" s="537"/>
      <c r="Q30" s="469"/>
      <c r="R30" s="469"/>
      <c r="S30" s="470"/>
      <c r="T30" s="534"/>
      <c r="U30" s="535"/>
      <c r="V30" s="534"/>
      <c r="W30" s="535"/>
      <c r="X30" s="571"/>
      <c r="Y30" s="572"/>
      <c r="Z30" s="572"/>
      <c r="AA30" s="572"/>
      <c r="AB30" s="572"/>
      <c r="AC30" s="573"/>
      <c r="AD30" s="531"/>
      <c r="AE30" s="532"/>
      <c r="AF30" s="532"/>
      <c r="AG30" s="532"/>
      <c r="AH30" s="533"/>
      <c r="AI30" s="516"/>
      <c r="AJ30" s="517"/>
      <c r="AK30" s="518"/>
      <c r="AL30" s="516"/>
      <c r="AM30" s="517"/>
      <c r="AN30" s="518"/>
      <c r="AO30" s="546" t="str">
        <f t="shared" si="3"/>
        <v/>
      </c>
      <c r="AP30" s="547"/>
      <c r="AQ30" s="547"/>
      <c r="AR30" s="548"/>
      <c r="AS30" s="222"/>
    </row>
    <row r="31" spans="2:50" ht="30" hidden="1" customHeight="1" thickBot="1">
      <c r="B31" s="42">
        <v>22</v>
      </c>
      <c r="C31" s="49">
        <v>121</v>
      </c>
      <c r="D31" s="468"/>
      <c r="E31" s="469"/>
      <c r="F31" s="469"/>
      <c r="G31" s="536"/>
      <c r="H31" s="537"/>
      <c r="I31" s="469"/>
      <c r="J31" s="469"/>
      <c r="K31" s="470"/>
      <c r="L31" s="549"/>
      <c r="M31" s="469"/>
      <c r="N31" s="469"/>
      <c r="O31" s="536"/>
      <c r="P31" s="537"/>
      <c r="Q31" s="469"/>
      <c r="R31" s="469"/>
      <c r="S31" s="470"/>
      <c r="T31" s="534"/>
      <c r="U31" s="535"/>
      <c r="V31" s="534"/>
      <c r="W31" s="535"/>
      <c r="X31" s="571"/>
      <c r="Y31" s="572"/>
      <c r="Z31" s="572"/>
      <c r="AA31" s="572"/>
      <c r="AB31" s="572"/>
      <c r="AC31" s="573"/>
      <c r="AD31" s="531"/>
      <c r="AE31" s="532"/>
      <c r="AF31" s="532"/>
      <c r="AG31" s="532"/>
      <c r="AH31" s="533"/>
      <c r="AI31" s="516"/>
      <c r="AJ31" s="517"/>
      <c r="AK31" s="518"/>
      <c r="AL31" s="516"/>
      <c r="AM31" s="517"/>
      <c r="AN31" s="518"/>
      <c r="AO31" s="546" t="str">
        <f t="shared" si="3"/>
        <v/>
      </c>
      <c r="AP31" s="547"/>
      <c r="AQ31" s="547"/>
      <c r="AR31" s="548"/>
      <c r="AS31" s="222"/>
    </row>
    <row r="32" spans="2:50" ht="30" hidden="1" customHeight="1" thickBot="1">
      <c r="B32" s="42">
        <v>23</v>
      </c>
      <c r="C32" s="49">
        <v>121</v>
      </c>
      <c r="D32" s="468"/>
      <c r="E32" s="469"/>
      <c r="F32" s="469"/>
      <c r="G32" s="536"/>
      <c r="H32" s="537"/>
      <c r="I32" s="469"/>
      <c r="J32" s="469"/>
      <c r="K32" s="470"/>
      <c r="L32" s="549"/>
      <c r="M32" s="469"/>
      <c r="N32" s="469"/>
      <c r="O32" s="536"/>
      <c r="P32" s="537"/>
      <c r="Q32" s="469"/>
      <c r="R32" s="469"/>
      <c r="S32" s="470"/>
      <c r="T32" s="534"/>
      <c r="U32" s="535"/>
      <c r="V32" s="534"/>
      <c r="W32" s="535"/>
      <c r="X32" s="571"/>
      <c r="Y32" s="572"/>
      <c r="Z32" s="572"/>
      <c r="AA32" s="572"/>
      <c r="AB32" s="572"/>
      <c r="AC32" s="573"/>
      <c r="AD32" s="531"/>
      <c r="AE32" s="532"/>
      <c r="AF32" s="532"/>
      <c r="AG32" s="532"/>
      <c r="AH32" s="533"/>
      <c r="AI32" s="516"/>
      <c r="AJ32" s="517"/>
      <c r="AK32" s="518"/>
      <c r="AL32" s="516"/>
      <c r="AM32" s="517"/>
      <c r="AN32" s="518"/>
      <c r="AO32" s="546" t="str">
        <f t="shared" si="3"/>
        <v/>
      </c>
      <c r="AP32" s="547"/>
      <c r="AQ32" s="547"/>
      <c r="AR32" s="548"/>
      <c r="AS32" s="222"/>
    </row>
    <row r="33" spans="2:45" ht="30" hidden="1" customHeight="1" thickBot="1">
      <c r="B33" s="42">
        <v>24</v>
      </c>
      <c r="C33" s="49">
        <v>121</v>
      </c>
      <c r="D33" s="468"/>
      <c r="E33" s="469"/>
      <c r="F33" s="469"/>
      <c r="G33" s="536"/>
      <c r="H33" s="537"/>
      <c r="I33" s="469"/>
      <c r="J33" s="469"/>
      <c r="K33" s="470"/>
      <c r="L33" s="549"/>
      <c r="M33" s="469"/>
      <c r="N33" s="469"/>
      <c r="O33" s="536"/>
      <c r="P33" s="537"/>
      <c r="Q33" s="469"/>
      <c r="R33" s="469"/>
      <c r="S33" s="470"/>
      <c r="T33" s="534"/>
      <c r="U33" s="535"/>
      <c r="V33" s="534"/>
      <c r="W33" s="535"/>
      <c r="X33" s="571"/>
      <c r="Y33" s="572"/>
      <c r="Z33" s="572"/>
      <c r="AA33" s="572"/>
      <c r="AB33" s="572"/>
      <c r="AC33" s="573"/>
      <c r="AD33" s="531"/>
      <c r="AE33" s="532"/>
      <c r="AF33" s="532"/>
      <c r="AG33" s="532"/>
      <c r="AH33" s="533"/>
      <c r="AI33" s="516"/>
      <c r="AJ33" s="517"/>
      <c r="AK33" s="518"/>
      <c r="AL33" s="516"/>
      <c r="AM33" s="517"/>
      <c r="AN33" s="518"/>
      <c r="AO33" s="546" t="str">
        <f t="shared" si="3"/>
        <v/>
      </c>
      <c r="AP33" s="547"/>
      <c r="AQ33" s="547"/>
      <c r="AR33" s="548"/>
      <c r="AS33" s="222"/>
    </row>
  </sheetData>
  <protectedRanges>
    <protectedRange sqref="D10:S24 V10:W24 AS10:AS24 AD10:AN24" name="すべて"/>
    <protectedRange sqref="X10:AC24" name="すべて_2"/>
  </protectedRanges>
  <customSheetViews>
    <customSheetView guid="{5D963F3A-B207-4215-A36A-BBA0BD90DFE4}" showGridLines="0" hiddenColumns="1">
      <pane xSplit="2" ySplit="9" topLeftCell="D10" activePane="bottomRight" state="frozen"/>
      <selection pane="bottomRight" activeCell="D1" sqref="D1:I1"/>
      <colBreaks count="1" manualBreakCount="1">
        <brk id="45" max="1048575" man="1"/>
      </colBreaks>
      <pageMargins left="0.7" right="0.7" top="0.75" bottom="0.75" header="0.3" footer="0.3"/>
      <pageSetup paperSize="9" scale="93" orientation="portrait" r:id="rId1"/>
    </customSheetView>
  </customSheetViews>
  <mergeCells count="291">
    <mergeCell ref="AS6:AS8"/>
    <mergeCell ref="AL32:AN32"/>
    <mergeCell ref="AO32:AR32"/>
    <mergeCell ref="D33:G33"/>
    <mergeCell ref="H33:K33"/>
    <mergeCell ref="L33:O33"/>
    <mergeCell ref="P33:S33"/>
    <mergeCell ref="T33:U33"/>
    <mergeCell ref="V33:W33"/>
    <mergeCell ref="X33:AC33"/>
    <mergeCell ref="AD33:AH33"/>
    <mergeCell ref="AI33:AK33"/>
    <mergeCell ref="AL33:AN33"/>
    <mergeCell ref="AO33:AR33"/>
    <mergeCell ref="D32:G32"/>
    <mergeCell ref="H32:K32"/>
    <mergeCell ref="L32:O32"/>
    <mergeCell ref="P32:S32"/>
    <mergeCell ref="T32:U32"/>
    <mergeCell ref="V32:W32"/>
    <mergeCell ref="X32:AC32"/>
    <mergeCell ref="AD32:AH32"/>
    <mergeCell ref="AI32:AK32"/>
    <mergeCell ref="AL30:AN30"/>
    <mergeCell ref="AO30:AR30"/>
    <mergeCell ref="D31:G31"/>
    <mergeCell ref="H31:K31"/>
    <mergeCell ref="L31:O31"/>
    <mergeCell ref="P31:S31"/>
    <mergeCell ref="T31:U31"/>
    <mergeCell ref="V31:W31"/>
    <mergeCell ref="X31:AC31"/>
    <mergeCell ref="AD31:AH31"/>
    <mergeCell ref="AI31:AK31"/>
    <mergeCell ref="AL31:AN31"/>
    <mergeCell ref="AO31:AR31"/>
    <mergeCell ref="D30:G30"/>
    <mergeCell ref="H30:K30"/>
    <mergeCell ref="L30:O30"/>
    <mergeCell ref="P30:S30"/>
    <mergeCell ref="T30:U30"/>
    <mergeCell ref="V30:W30"/>
    <mergeCell ref="X30:AC30"/>
    <mergeCell ref="AD30:AH30"/>
    <mergeCell ref="AI30:AK30"/>
    <mergeCell ref="AL28:AN28"/>
    <mergeCell ref="AO28:AR28"/>
    <mergeCell ref="D29:G29"/>
    <mergeCell ref="H29:K29"/>
    <mergeCell ref="L29:O29"/>
    <mergeCell ref="P29:S29"/>
    <mergeCell ref="T29:U29"/>
    <mergeCell ref="V29:W29"/>
    <mergeCell ref="X29:AC29"/>
    <mergeCell ref="AD29:AH29"/>
    <mergeCell ref="AI29:AK29"/>
    <mergeCell ref="AL29:AN29"/>
    <mergeCell ref="AO29:AR29"/>
    <mergeCell ref="D28:G28"/>
    <mergeCell ref="H28:K28"/>
    <mergeCell ref="L28:O28"/>
    <mergeCell ref="P28:S28"/>
    <mergeCell ref="T28:U28"/>
    <mergeCell ref="V28:W28"/>
    <mergeCell ref="X28:AC28"/>
    <mergeCell ref="AD28:AH28"/>
    <mergeCell ref="AI28:AK28"/>
    <mergeCell ref="AL26:AN26"/>
    <mergeCell ref="AO26:AR26"/>
    <mergeCell ref="D27:G27"/>
    <mergeCell ref="H27:K27"/>
    <mergeCell ref="L27:O27"/>
    <mergeCell ref="P27:S27"/>
    <mergeCell ref="T27:U27"/>
    <mergeCell ref="V27:W27"/>
    <mergeCell ref="X27:AC27"/>
    <mergeCell ref="AD27:AH27"/>
    <mergeCell ref="AI27:AK27"/>
    <mergeCell ref="AL27:AN27"/>
    <mergeCell ref="AO27:AR27"/>
    <mergeCell ref="D26:G26"/>
    <mergeCell ref="H26:K26"/>
    <mergeCell ref="L26:O26"/>
    <mergeCell ref="P26:S26"/>
    <mergeCell ref="T26:U26"/>
    <mergeCell ref="V26:W26"/>
    <mergeCell ref="X26:AC26"/>
    <mergeCell ref="AD26:AH26"/>
    <mergeCell ref="AI26:AK26"/>
    <mergeCell ref="D1:I1"/>
    <mergeCell ref="D25:G25"/>
    <mergeCell ref="H25:K25"/>
    <mergeCell ref="L25:O25"/>
    <mergeCell ref="P25:S25"/>
    <mergeCell ref="T25:U25"/>
    <mergeCell ref="V25:W25"/>
    <mergeCell ref="X25:AC25"/>
    <mergeCell ref="AD25:AH25"/>
    <mergeCell ref="AD23:AH23"/>
    <mergeCell ref="H16:K16"/>
    <mergeCell ref="L16:O16"/>
    <mergeCell ref="P16:S16"/>
    <mergeCell ref="T16:U16"/>
    <mergeCell ref="V16:W16"/>
    <mergeCell ref="X16:AC16"/>
    <mergeCell ref="AD16:AH16"/>
    <mergeCell ref="L12:O12"/>
    <mergeCell ref="P12:S12"/>
    <mergeCell ref="T12:U12"/>
    <mergeCell ref="V12:W12"/>
    <mergeCell ref="D15:G15"/>
    <mergeCell ref="H15:K15"/>
    <mergeCell ref="L15:O15"/>
    <mergeCell ref="AI25:AK25"/>
    <mergeCell ref="AL25:AN25"/>
    <mergeCell ref="AO25:AR25"/>
    <mergeCell ref="AI23:AK23"/>
    <mergeCell ref="AL23:AN23"/>
    <mergeCell ref="AO24:AR24"/>
    <mergeCell ref="D24:G24"/>
    <mergeCell ref="H24:K24"/>
    <mergeCell ref="L24:O24"/>
    <mergeCell ref="P24:S24"/>
    <mergeCell ref="T24:U24"/>
    <mergeCell ref="V24:W24"/>
    <mergeCell ref="X24:AC24"/>
    <mergeCell ref="AD24:AH24"/>
    <mergeCell ref="AI24:AK24"/>
    <mergeCell ref="AL24:AN24"/>
    <mergeCell ref="AO23:AR23"/>
    <mergeCell ref="D23:G23"/>
    <mergeCell ref="H23:K23"/>
    <mergeCell ref="L23:O23"/>
    <mergeCell ref="P23:S23"/>
    <mergeCell ref="T23:U23"/>
    <mergeCell ref="V23:W23"/>
    <mergeCell ref="X23:AC23"/>
    <mergeCell ref="AI21:AK21"/>
    <mergeCell ref="AL21:AN21"/>
    <mergeCell ref="AO22:AR22"/>
    <mergeCell ref="D22:G22"/>
    <mergeCell ref="H22:K22"/>
    <mergeCell ref="L22:O22"/>
    <mergeCell ref="P22:S22"/>
    <mergeCell ref="T22:U22"/>
    <mergeCell ref="V22:W22"/>
    <mergeCell ref="X22:AC22"/>
    <mergeCell ref="AD22:AH22"/>
    <mergeCell ref="AI22:AK22"/>
    <mergeCell ref="AL22:AN22"/>
    <mergeCell ref="AO21:AR21"/>
    <mergeCell ref="D21:G21"/>
    <mergeCell ref="H21:K21"/>
    <mergeCell ref="L21:O21"/>
    <mergeCell ref="P21:S21"/>
    <mergeCell ref="T21:U21"/>
    <mergeCell ref="V21:W21"/>
    <mergeCell ref="X21:AC21"/>
    <mergeCell ref="AD21:AH21"/>
    <mergeCell ref="AI19:AK19"/>
    <mergeCell ref="AL19:AN19"/>
    <mergeCell ref="AO20:AR20"/>
    <mergeCell ref="D20:G20"/>
    <mergeCell ref="H20:K20"/>
    <mergeCell ref="L20:O20"/>
    <mergeCell ref="P20:S20"/>
    <mergeCell ref="T20:U20"/>
    <mergeCell ref="V20:W20"/>
    <mergeCell ref="X20:AC20"/>
    <mergeCell ref="AD20:AH20"/>
    <mergeCell ref="AI20:AK20"/>
    <mergeCell ref="AL20:AN20"/>
    <mergeCell ref="AO19:AR19"/>
    <mergeCell ref="D19:G19"/>
    <mergeCell ref="H19:K19"/>
    <mergeCell ref="L19:O19"/>
    <mergeCell ref="P19:S19"/>
    <mergeCell ref="T19:U19"/>
    <mergeCell ref="V19:W19"/>
    <mergeCell ref="X19:AC19"/>
    <mergeCell ref="AD19:AH19"/>
    <mergeCell ref="AD12:AH12"/>
    <mergeCell ref="AI12:AK12"/>
    <mergeCell ref="AI17:AK17"/>
    <mergeCell ref="AL17:AN17"/>
    <mergeCell ref="AO18:AR18"/>
    <mergeCell ref="D18:G18"/>
    <mergeCell ref="H18:K18"/>
    <mergeCell ref="L18:O18"/>
    <mergeCell ref="P18:S18"/>
    <mergeCell ref="T18:U18"/>
    <mergeCell ref="V18:W18"/>
    <mergeCell ref="X18:AC18"/>
    <mergeCell ref="AD18:AH18"/>
    <mergeCell ref="AI18:AK18"/>
    <mergeCell ref="AL18:AN18"/>
    <mergeCell ref="AO17:AR17"/>
    <mergeCell ref="D17:G17"/>
    <mergeCell ref="H17:K17"/>
    <mergeCell ref="L17:O17"/>
    <mergeCell ref="P17:S17"/>
    <mergeCell ref="T17:U17"/>
    <mergeCell ref="V17:W17"/>
    <mergeCell ref="X17:AC17"/>
    <mergeCell ref="AD17:AH17"/>
    <mergeCell ref="AL15:AN15"/>
    <mergeCell ref="D13:G13"/>
    <mergeCell ref="H13:K13"/>
    <mergeCell ref="L13:O13"/>
    <mergeCell ref="P13:S13"/>
    <mergeCell ref="T13:U13"/>
    <mergeCell ref="V13:W13"/>
    <mergeCell ref="P15:S15"/>
    <mergeCell ref="T15:U15"/>
    <mergeCell ref="V15:W15"/>
    <mergeCell ref="X15:AC15"/>
    <mergeCell ref="AD15:AH15"/>
    <mergeCell ref="AI15:AK15"/>
    <mergeCell ref="AL14:AN14"/>
    <mergeCell ref="B6:B8"/>
    <mergeCell ref="AO10:AR10"/>
    <mergeCell ref="D10:G10"/>
    <mergeCell ref="H10:K10"/>
    <mergeCell ref="L10:O10"/>
    <mergeCell ref="P10:S10"/>
    <mergeCell ref="T10:U10"/>
    <mergeCell ref="AO11:AR11"/>
    <mergeCell ref="D11:G11"/>
    <mergeCell ref="H11:K11"/>
    <mergeCell ref="L11:O11"/>
    <mergeCell ref="P11:S11"/>
    <mergeCell ref="T11:U11"/>
    <mergeCell ref="AO9:AR9"/>
    <mergeCell ref="D9:G9"/>
    <mergeCell ref="H9:K9"/>
    <mergeCell ref="L9:O9"/>
    <mergeCell ref="P9:S9"/>
    <mergeCell ref="AO6:AR8"/>
    <mergeCell ref="D6:K6"/>
    <mergeCell ref="T6:U8"/>
    <mergeCell ref="V6:W8"/>
    <mergeCell ref="X6:AC8"/>
    <mergeCell ref="AD6:AH8"/>
    <mergeCell ref="AD11:AH11"/>
    <mergeCell ref="AI11:AK11"/>
    <mergeCell ref="AL11:AN11"/>
    <mergeCell ref="AO16:AR16"/>
    <mergeCell ref="D16:G16"/>
    <mergeCell ref="X13:AC13"/>
    <mergeCell ref="AD13:AH13"/>
    <mergeCell ref="AI13:AK13"/>
    <mergeCell ref="AL13:AN13"/>
    <mergeCell ref="X14:AC14"/>
    <mergeCell ref="AD14:AH14"/>
    <mergeCell ref="AI14:AK14"/>
    <mergeCell ref="AO14:AR14"/>
    <mergeCell ref="D14:G14"/>
    <mergeCell ref="H14:K14"/>
    <mergeCell ref="L14:O14"/>
    <mergeCell ref="P14:S14"/>
    <mergeCell ref="T14:U14"/>
    <mergeCell ref="V14:W14"/>
    <mergeCell ref="AO13:AR13"/>
    <mergeCell ref="AI16:AK16"/>
    <mergeCell ref="AL16:AN16"/>
    <mergeCell ref="AO12:AR12"/>
    <mergeCell ref="AO15:AR15"/>
    <mergeCell ref="AL12:AN12"/>
    <mergeCell ref="AL6:AN8"/>
    <mergeCell ref="D7:G8"/>
    <mergeCell ref="H7:K8"/>
    <mergeCell ref="X10:AC10"/>
    <mergeCell ref="AD10:AH10"/>
    <mergeCell ref="AI10:AK10"/>
    <mergeCell ref="AL10:AN10"/>
    <mergeCell ref="AD9:AH9"/>
    <mergeCell ref="AI9:AK9"/>
    <mergeCell ref="AL9:AN9"/>
    <mergeCell ref="V9:W9"/>
    <mergeCell ref="X9:AC9"/>
    <mergeCell ref="D12:G12"/>
    <mergeCell ref="H12:K12"/>
    <mergeCell ref="T9:U9"/>
    <mergeCell ref="L6:S6"/>
    <mergeCell ref="L7:O8"/>
    <mergeCell ref="P7:S8"/>
    <mergeCell ref="V10:W10"/>
    <mergeCell ref="V11:W11"/>
    <mergeCell ref="AI6:AK8"/>
    <mergeCell ref="X12:AC12"/>
    <mergeCell ref="X11:AC11"/>
  </mergeCells>
  <phoneticPr fontId="2"/>
  <conditionalFormatting sqref="L10:O25">
    <cfRule type="expression" dxfId="70" priority="19">
      <formula>L10&lt;&gt;""</formula>
    </cfRule>
    <cfRule type="expression" dxfId="69" priority="20">
      <formula>D10&lt;&gt;""</formula>
    </cfRule>
  </conditionalFormatting>
  <conditionalFormatting sqref="H10:K25">
    <cfRule type="expression" dxfId="68" priority="23">
      <formula>H10&lt;&gt;""</formula>
    </cfRule>
    <cfRule type="expression" dxfId="67" priority="24">
      <formula>D10&lt;&gt;""</formula>
    </cfRule>
  </conditionalFormatting>
  <conditionalFormatting sqref="P10:S25">
    <cfRule type="expression" dxfId="66" priority="17">
      <formula>P10&lt;&gt;""</formula>
    </cfRule>
    <cfRule type="expression" dxfId="65" priority="18">
      <formula>D10&lt;&gt;""</formula>
    </cfRule>
  </conditionalFormatting>
  <conditionalFormatting sqref="X25:AC25">
    <cfRule type="expression" dxfId="64" priority="15">
      <formula>X25&lt;&gt;""</formula>
    </cfRule>
    <cfRule type="expression" dxfId="63" priority="16">
      <formula>D25&lt;&gt;""</formula>
    </cfRule>
  </conditionalFormatting>
  <conditionalFormatting sqref="D10:G25">
    <cfRule type="expression" dxfId="62" priority="13">
      <formula>D10&lt;&gt;""</formula>
    </cfRule>
    <cfRule type="expression" dxfId="61" priority="14">
      <formula>H10&lt;&gt;""</formula>
    </cfRule>
  </conditionalFormatting>
  <conditionalFormatting sqref="AD10:AH25">
    <cfRule type="expression" dxfId="60" priority="11">
      <formula>AD10&lt;&gt;""</formula>
    </cfRule>
    <cfRule type="expression" dxfId="59" priority="12">
      <formula>D10&lt;&gt;""</formula>
    </cfRule>
  </conditionalFormatting>
  <conditionalFormatting sqref="AI10:AK25">
    <cfRule type="expression" dxfId="58" priority="9">
      <formula>AI10&lt;&gt;""</formula>
    </cfRule>
    <cfRule type="expression" dxfId="57" priority="10">
      <formula>D10&lt;&gt;""</formula>
    </cfRule>
  </conditionalFormatting>
  <conditionalFormatting sqref="AL10:AN25">
    <cfRule type="expression" dxfId="56" priority="7">
      <formula>AL10&lt;&gt;""</formula>
    </cfRule>
    <cfRule type="expression" dxfId="55" priority="8">
      <formula>D10&lt;&gt;""</formula>
    </cfRule>
  </conditionalFormatting>
  <conditionalFormatting sqref="X25:AC25">
    <cfRule type="expression" dxfId="54" priority="5">
      <formula>X25&lt;&gt;""</formula>
    </cfRule>
    <cfRule type="expression" dxfId="53" priority="6">
      <formula>D25&lt;&gt;""</formula>
    </cfRule>
  </conditionalFormatting>
  <conditionalFormatting sqref="X10:AC24">
    <cfRule type="expression" dxfId="52" priority="1">
      <formula>X10&lt;&gt;""</formula>
    </cfRule>
    <cfRule type="expression" dxfId="51" priority="2">
      <formula>D10&lt;&gt;""</formula>
    </cfRule>
  </conditionalFormatting>
  <dataValidations count="5">
    <dataValidation type="list" allowBlank="1" showInputMessage="1" showErrorMessage="1" sqref="T25:T33">
      <formula1>"1,2,3"</formula1>
    </dataValidation>
    <dataValidation type="list" allowBlank="1" showInputMessage="1" showErrorMessage="1" sqref="V9:W33">
      <formula1>"初段,無"</formula1>
    </dataValidation>
    <dataValidation type="list" allowBlank="1" showInputMessage="1" showErrorMessage="1" sqref="AS9:AS33">
      <formula1>"外字あり"</formula1>
    </dataValidation>
    <dataValidation type="date" allowBlank="1" showInputMessage="1" showErrorMessage="1" errorTitle="もう一度入力してください" error="生年月日に誤りがあります。もう一度入力をしてください。" sqref="X9:AC9">
      <formula1>AY1</formula1>
      <formula2>AY2</formula2>
    </dataValidation>
    <dataValidation type="date" showDropDown="1" showInputMessage="1" showErrorMessage="1" prompt="西暦で、入力してください。_x000a_表示は、和暦となります。_x000a_申込書は、西暦で表示されます。" sqref="X11:AC24 X10:AC10">
      <formula1>$AY$1</formula1>
      <formula2>$AY$2</formula2>
    </dataValidation>
  </dataValidations>
  <hyperlinks>
    <hyperlink ref="D1" location="Top!A1" display="Topへ戻る"/>
  </hyperlink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92" orientation="landscape"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theme="5" tint="0.59999389629810485"/>
  </sheetPr>
  <dimension ref="B1:AZ25"/>
  <sheetViews>
    <sheetView showGridLines="0" zoomScaleNormal="100" workbookViewId="0">
      <pane xSplit="2" ySplit="8" topLeftCell="D9" activePane="bottomRight" state="frozen"/>
      <selection pane="topRight" activeCell="C1" sqref="C1"/>
      <selection pane="bottomLeft" activeCell="A8" sqref="A8"/>
      <selection pane="bottomRight" activeCell="AI13" sqref="AI13:AK13"/>
    </sheetView>
  </sheetViews>
  <sheetFormatPr defaultColWidth="9" defaultRowHeight="13.5"/>
  <cols>
    <col min="1" max="1" width="2.625" style="1" customWidth="1"/>
    <col min="2" max="2" width="3.125" style="1" customWidth="1"/>
    <col min="3" max="3" width="3.125" style="1" hidden="1" customWidth="1"/>
    <col min="4" max="19" width="3.125" style="1" customWidth="1"/>
    <col min="20" max="29" width="2.5" style="1" customWidth="1"/>
    <col min="30" max="44" width="3.125" style="1" customWidth="1"/>
    <col min="45" max="45" width="10.375" style="1" customWidth="1"/>
    <col min="46" max="49" width="2.625" style="1" customWidth="1"/>
    <col min="50" max="52" width="9" style="1" hidden="1" customWidth="1"/>
    <col min="53" max="60" width="9" style="1" customWidth="1"/>
    <col min="61" max="61" width="9" style="1"/>
    <col min="62" max="63" width="9" style="1" customWidth="1"/>
    <col min="64" max="16384" width="9" style="1"/>
  </cols>
  <sheetData>
    <row r="1" spans="2:52" ht="26.25" customHeight="1">
      <c r="D1" s="568" t="s">
        <v>82</v>
      </c>
      <c r="E1" s="569"/>
      <c r="F1" s="569"/>
      <c r="G1" s="569"/>
      <c r="H1" s="569"/>
      <c r="I1" s="570"/>
      <c r="O1" s="73"/>
      <c r="P1" s="74"/>
      <c r="Q1" s="212" t="s">
        <v>97</v>
      </c>
      <c r="R1" s="212"/>
      <c r="S1" s="212"/>
      <c r="T1" s="212"/>
      <c r="U1" s="212"/>
      <c r="V1" s="75"/>
      <c r="W1" s="76"/>
      <c r="X1" s="212" t="s">
        <v>98</v>
      </c>
      <c r="AF1" s="348"/>
      <c r="AG1" s="349"/>
      <c r="AH1" s="212" t="s">
        <v>97</v>
      </c>
      <c r="AX1" s="1" t="s">
        <v>193</v>
      </c>
      <c r="AY1" s="235">
        <f>Top!$AD$4</f>
        <v>39174</v>
      </c>
      <c r="AZ1" s="1" t="s">
        <v>194</v>
      </c>
    </row>
    <row r="2" spans="2:52" ht="11.25" customHeight="1">
      <c r="AX2" s="1" t="s">
        <v>195</v>
      </c>
      <c r="AY2" s="235">
        <f>Top!$AD$6</f>
        <v>40269</v>
      </c>
      <c r="AZ2" s="1" t="s">
        <v>196</v>
      </c>
    </row>
    <row r="3" spans="2:52" ht="18.75">
      <c r="D3" s="3" t="s">
        <v>67</v>
      </c>
      <c r="E3" s="3"/>
      <c r="F3" s="3"/>
      <c r="G3" s="3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X3" s="343">
        <f>Top!$AC$8</f>
        <v>2023</v>
      </c>
      <c r="AY3" s="1" t="s">
        <v>189</v>
      </c>
    </row>
    <row r="4" spans="2:52" ht="13.5" customHeight="1">
      <c r="AX4" s="1">
        <v>12</v>
      </c>
      <c r="AY4" s="1" t="s">
        <v>190</v>
      </c>
    </row>
    <row r="5" spans="2:52" ht="18" thickBot="1">
      <c r="D5" s="88" t="s">
        <v>68</v>
      </c>
      <c r="E5" s="89"/>
      <c r="F5" s="89"/>
      <c r="G5" s="89"/>
      <c r="H5" s="90"/>
      <c r="I5" s="90"/>
      <c r="J5" s="90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1" t="s">
        <v>14</v>
      </c>
      <c r="AJ5" s="36"/>
      <c r="AK5" s="36"/>
      <c r="AM5" s="36"/>
      <c r="AN5" s="36"/>
      <c r="AX5" s="1">
        <v>13</v>
      </c>
      <c r="AY5" s="1">
        <v>1</v>
      </c>
    </row>
    <row r="6" spans="2:52" ht="13.5" customHeight="1" thickBot="1">
      <c r="B6" s="553" t="s">
        <v>66</v>
      </c>
      <c r="C6" s="35"/>
      <c r="D6" s="563" t="s">
        <v>62</v>
      </c>
      <c r="E6" s="540"/>
      <c r="F6" s="540"/>
      <c r="G6" s="540"/>
      <c r="H6" s="540"/>
      <c r="I6" s="540"/>
      <c r="J6" s="540"/>
      <c r="K6" s="541"/>
      <c r="L6" s="539" t="s">
        <v>61</v>
      </c>
      <c r="M6" s="540"/>
      <c r="N6" s="540"/>
      <c r="O6" s="540"/>
      <c r="P6" s="540"/>
      <c r="Q6" s="540"/>
      <c r="R6" s="540"/>
      <c r="S6" s="541"/>
      <c r="T6" s="564" t="s">
        <v>5</v>
      </c>
      <c r="U6" s="564"/>
      <c r="V6" s="564" t="s">
        <v>6</v>
      </c>
      <c r="W6" s="564"/>
      <c r="X6" s="564" t="s">
        <v>7</v>
      </c>
      <c r="Y6" s="564"/>
      <c r="Z6" s="564"/>
      <c r="AA6" s="564"/>
      <c r="AB6" s="564"/>
      <c r="AC6" s="564"/>
      <c r="AD6" s="567" t="s">
        <v>215</v>
      </c>
      <c r="AE6" s="564"/>
      <c r="AF6" s="564"/>
      <c r="AG6" s="564"/>
      <c r="AH6" s="564"/>
      <c r="AI6" s="424" t="s">
        <v>8</v>
      </c>
      <c r="AJ6" s="424"/>
      <c r="AK6" s="424"/>
      <c r="AL6" s="424" t="s">
        <v>9</v>
      </c>
      <c r="AM6" s="424"/>
      <c r="AN6" s="424"/>
      <c r="AO6" s="559" t="s">
        <v>65</v>
      </c>
      <c r="AP6" s="560"/>
      <c r="AQ6" s="560"/>
      <c r="AR6" s="575"/>
      <c r="AS6" s="574" t="s">
        <v>161</v>
      </c>
      <c r="AX6" s="1">
        <v>14</v>
      </c>
      <c r="AY6" s="1">
        <v>2</v>
      </c>
    </row>
    <row r="7" spans="2:52" ht="14.25" thickBot="1">
      <c r="B7" s="554"/>
      <c r="C7" s="36"/>
      <c r="D7" s="520" t="s">
        <v>10</v>
      </c>
      <c r="E7" s="521"/>
      <c r="F7" s="521"/>
      <c r="G7" s="521"/>
      <c r="H7" s="524" t="s">
        <v>11</v>
      </c>
      <c r="I7" s="521"/>
      <c r="J7" s="521"/>
      <c r="K7" s="525"/>
      <c r="L7" s="542" t="s">
        <v>63</v>
      </c>
      <c r="M7" s="521"/>
      <c r="N7" s="521"/>
      <c r="O7" s="543"/>
      <c r="P7" s="521" t="s">
        <v>64</v>
      </c>
      <c r="Q7" s="521"/>
      <c r="R7" s="521"/>
      <c r="S7" s="525"/>
      <c r="T7" s="565"/>
      <c r="U7" s="565"/>
      <c r="V7" s="565"/>
      <c r="W7" s="565"/>
      <c r="X7" s="565"/>
      <c r="Y7" s="565"/>
      <c r="Z7" s="565"/>
      <c r="AA7" s="565"/>
      <c r="AB7" s="565"/>
      <c r="AC7" s="565"/>
      <c r="AD7" s="565"/>
      <c r="AE7" s="565"/>
      <c r="AF7" s="565"/>
      <c r="AG7" s="565"/>
      <c r="AH7" s="565"/>
      <c r="AI7" s="394"/>
      <c r="AJ7" s="394"/>
      <c r="AK7" s="394"/>
      <c r="AL7" s="394"/>
      <c r="AM7" s="394"/>
      <c r="AN7" s="394"/>
      <c r="AO7" s="561"/>
      <c r="AP7" s="562"/>
      <c r="AQ7" s="562"/>
      <c r="AR7" s="576"/>
      <c r="AS7" s="574"/>
      <c r="AX7" s="1">
        <v>15</v>
      </c>
      <c r="AY7" s="1">
        <v>3</v>
      </c>
    </row>
    <row r="8" spans="2:52" ht="14.25" thickBot="1">
      <c r="B8" s="555"/>
      <c r="C8" s="37"/>
      <c r="D8" s="522"/>
      <c r="E8" s="523"/>
      <c r="F8" s="523"/>
      <c r="G8" s="523"/>
      <c r="H8" s="526"/>
      <c r="I8" s="523"/>
      <c r="J8" s="523"/>
      <c r="K8" s="527"/>
      <c r="L8" s="544"/>
      <c r="M8" s="523"/>
      <c r="N8" s="523"/>
      <c r="O8" s="545"/>
      <c r="P8" s="523"/>
      <c r="Q8" s="523"/>
      <c r="R8" s="523"/>
      <c r="S8" s="527"/>
      <c r="T8" s="566"/>
      <c r="U8" s="566"/>
      <c r="V8" s="566"/>
      <c r="W8" s="566"/>
      <c r="X8" s="566"/>
      <c r="Y8" s="566"/>
      <c r="Z8" s="566"/>
      <c r="AA8" s="566"/>
      <c r="AB8" s="566"/>
      <c r="AC8" s="566"/>
      <c r="AD8" s="566"/>
      <c r="AE8" s="566"/>
      <c r="AF8" s="566"/>
      <c r="AG8" s="566"/>
      <c r="AH8" s="566"/>
      <c r="AI8" s="519"/>
      <c r="AJ8" s="519"/>
      <c r="AK8" s="519"/>
      <c r="AL8" s="519"/>
      <c r="AM8" s="519"/>
      <c r="AN8" s="519"/>
      <c r="AO8" s="544"/>
      <c r="AP8" s="523"/>
      <c r="AQ8" s="523"/>
      <c r="AR8" s="527"/>
      <c r="AS8" s="574"/>
      <c r="AX8" s="1">
        <v>16</v>
      </c>
      <c r="AY8" s="1" t="s">
        <v>190</v>
      </c>
    </row>
    <row r="9" spans="2:52" ht="22.5" customHeight="1" thickBot="1">
      <c r="B9" s="43" t="s">
        <v>69</v>
      </c>
      <c r="C9" s="37"/>
      <c r="D9" s="468" t="s">
        <v>20</v>
      </c>
      <c r="E9" s="469"/>
      <c r="F9" s="469"/>
      <c r="G9" s="536"/>
      <c r="H9" s="537" t="s">
        <v>21</v>
      </c>
      <c r="I9" s="469"/>
      <c r="J9" s="469"/>
      <c r="K9" s="470"/>
      <c r="L9" s="549" t="s">
        <v>18</v>
      </c>
      <c r="M9" s="469"/>
      <c r="N9" s="469"/>
      <c r="O9" s="536"/>
      <c r="P9" s="537" t="s">
        <v>19</v>
      </c>
      <c r="Q9" s="469"/>
      <c r="R9" s="469"/>
      <c r="S9" s="470"/>
      <c r="T9" s="538" t="str">
        <f t="shared" ref="T9:T24" si="0">IF(X9="","",VLOOKUP(AX9,$AX$4:$AY$8,2,TRUE))</f>
        <v>×</v>
      </c>
      <c r="U9" s="392"/>
      <c r="V9" s="534" t="s">
        <v>134</v>
      </c>
      <c r="W9" s="535"/>
      <c r="X9" s="528">
        <v>38838</v>
      </c>
      <c r="Y9" s="529"/>
      <c r="Z9" s="529"/>
      <c r="AA9" s="529"/>
      <c r="AB9" s="529"/>
      <c r="AC9" s="530"/>
      <c r="AD9" s="531">
        <v>111222333</v>
      </c>
      <c r="AE9" s="532"/>
      <c r="AF9" s="532"/>
      <c r="AG9" s="532"/>
      <c r="AH9" s="533"/>
      <c r="AI9" s="516">
        <v>148</v>
      </c>
      <c r="AJ9" s="517"/>
      <c r="AK9" s="518"/>
      <c r="AL9" s="516">
        <v>39</v>
      </c>
      <c r="AM9" s="517"/>
      <c r="AN9" s="518"/>
      <c r="AO9" s="550" t="str">
        <f t="shared" ref="AO9:AO13" si="1">IF(AL9&gt;70,"70kg超",IF(AL9&gt;63,"70kg",IF(AL9&gt;57,"63kg",IF(AL9&gt;52,"57kg",IF(AL9&gt;48,"52kg",IF(AL9&gt;44,"48kg",IF(AL9&gt;40,"44kg",IF(AL9&gt;10,"40kg",""))))))))</f>
        <v>40kg</v>
      </c>
      <c r="AP9" s="551"/>
      <c r="AQ9" s="551"/>
      <c r="AR9" s="552"/>
      <c r="AS9" s="222"/>
      <c r="AX9" s="229">
        <f>DATEDIF(X9,DATE($AX$3,4,1),"Y")</f>
        <v>16</v>
      </c>
    </row>
    <row r="10" spans="2:52" ht="30" customHeight="1" thickBot="1">
      <c r="B10" s="42">
        <v>1</v>
      </c>
      <c r="C10" s="38">
        <v>201</v>
      </c>
      <c r="D10" s="468"/>
      <c r="E10" s="469"/>
      <c r="F10" s="469"/>
      <c r="G10" s="536"/>
      <c r="H10" s="537"/>
      <c r="I10" s="469"/>
      <c r="J10" s="469"/>
      <c r="K10" s="470"/>
      <c r="L10" s="549"/>
      <c r="M10" s="469"/>
      <c r="N10" s="469"/>
      <c r="O10" s="536"/>
      <c r="P10" s="537"/>
      <c r="Q10" s="469"/>
      <c r="R10" s="469"/>
      <c r="S10" s="470"/>
      <c r="T10" s="538" t="str">
        <f t="shared" si="0"/>
        <v/>
      </c>
      <c r="U10" s="392"/>
      <c r="V10" s="534"/>
      <c r="W10" s="535"/>
      <c r="X10" s="528"/>
      <c r="Y10" s="529"/>
      <c r="Z10" s="529"/>
      <c r="AA10" s="529"/>
      <c r="AB10" s="529"/>
      <c r="AC10" s="530"/>
      <c r="AD10" s="531"/>
      <c r="AE10" s="532"/>
      <c r="AF10" s="532"/>
      <c r="AG10" s="532"/>
      <c r="AH10" s="533"/>
      <c r="AI10" s="516"/>
      <c r="AJ10" s="517"/>
      <c r="AK10" s="518"/>
      <c r="AL10" s="516"/>
      <c r="AM10" s="517"/>
      <c r="AN10" s="518"/>
      <c r="AO10" s="546" t="str">
        <f t="shared" si="1"/>
        <v/>
      </c>
      <c r="AP10" s="547"/>
      <c r="AQ10" s="547"/>
      <c r="AR10" s="548"/>
      <c r="AS10" s="222"/>
      <c r="AX10" s="229">
        <f>DATEDIF(X10,DATE($AX$3,4,1),"Y")</f>
        <v>123</v>
      </c>
    </row>
    <row r="11" spans="2:52" ht="30" customHeight="1" thickBot="1">
      <c r="B11" s="42">
        <v>2</v>
      </c>
      <c r="C11" s="38">
        <v>202</v>
      </c>
      <c r="D11" s="468"/>
      <c r="E11" s="469"/>
      <c r="F11" s="469"/>
      <c r="G11" s="536"/>
      <c r="H11" s="537"/>
      <c r="I11" s="469"/>
      <c r="J11" s="469"/>
      <c r="K11" s="470"/>
      <c r="L11" s="549"/>
      <c r="M11" s="469"/>
      <c r="N11" s="469"/>
      <c r="O11" s="536"/>
      <c r="P11" s="537"/>
      <c r="Q11" s="469"/>
      <c r="R11" s="469"/>
      <c r="S11" s="470"/>
      <c r="T11" s="538" t="str">
        <f t="shared" si="0"/>
        <v/>
      </c>
      <c r="U11" s="392"/>
      <c r="V11" s="534"/>
      <c r="W11" s="535"/>
      <c r="X11" s="528"/>
      <c r="Y11" s="529"/>
      <c r="Z11" s="529"/>
      <c r="AA11" s="529"/>
      <c r="AB11" s="529"/>
      <c r="AC11" s="530"/>
      <c r="AD11" s="531"/>
      <c r="AE11" s="532"/>
      <c r="AF11" s="532"/>
      <c r="AG11" s="532"/>
      <c r="AH11" s="533"/>
      <c r="AI11" s="516"/>
      <c r="AJ11" s="517"/>
      <c r="AK11" s="518"/>
      <c r="AL11" s="516"/>
      <c r="AM11" s="517"/>
      <c r="AN11" s="518"/>
      <c r="AO11" s="546" t="str">
        <f t="shared" si="1"/>
        <v/>
      </c>
      <c r="AP11" s="547"/>
      <c r="AQ11" s="547"/>
      <c r="AR11" s="548"/>
      <c r="AS11" s="222"/>
      <c r="AX11" s="229">
        <f t="shared" ref="AX11:AX21" si="2">DATEDIF(X11,DATE($AX$3,4,1),"Y")</f>
        <v>123</v>
      </c>
    </row>
    <row r="12" spans="2:52" ht="30" customHeight="1" thickBot="1">
      <c r="B12" s="42">
        <v>3</v>
      </c>
      <c r="C12" s="38">
        <v>203</v>
      </c>
      <c r="D12" s="468"/>
      <c r="E12" s="469"/>
      <c r="F12" s="469"/>
      <c r="G12" s="536"/>
      <c r="H12" s="537"/>
      <c r="I12" s="469"/>
      <c r="J12" s="469"/>
      <c r="K12" s="470"/>
      <c r="L12" s="549"/>
      <c r="M12" s="469"/>
      <c r="N12" s="469"/>
      <c r="O12" s="536"/>
      <c r="P12" s="537"/>
      <c r="Q12" s="469"/>
      <c r="R12" s="469"/>
      <c r="S12" s="470"/>
      <c r="T12" s="538" t="str">
        <f t="shared" si="0"/>
        <v/>
      </c>
      <c r="U12" s="392"/>
      <c r="V12" s="534"/>
      <c r="W12" s="535"/>
      <c r="X12" s="528"/>
      <c r="Y12" s="529"/>
      <c r="Z12" s="529"/>
      <c r="AA12" s="529"/>
      <c r="AB12" s="529"/>
      <c r="AC12" s="530"/>
      <c r="AD12" s="531"/>
      <c r="AE12" s="532"/>
      <c r="AF12" s="532"/>
      <c r="AG12" s="532"/>
      <c r="AH12" s="533"/>
      <c r="AI12" s="516"/>
      <c r="AJ12" s="517"/>
      <c r="AK12" s="518"/>
      <c r="AL12" s="516"/>
      <c r="AM12" s="517"/>
      <c r="AN12" s="518"/>
      <c r="AO12" s="546" t="str">
        <f t="shared" si="1"/>
        <v/>
      </c>
      <c r="AP12" s="547"/>
      <c r="AQ12" s="547"/>
      <c r="AR12" s="548"/>
      <c r="AS12" s="222"/>
      <c r="AX12" s="229">
        <f t="shared" si="2"/>
        <v>123</v>
      </c>
    </row>
    <row r="13" spans="2:52" ht="30" customHeight="1" thickBot="1">
      <c r="B13" s="42">
        <v>4</v>
      </c>
      <c r="C13" s="38">
        <v>204</v>
      </c>
      <c r="D13" s="468"/>
      <c r="E13" s="469"/>
      <c r="F13" s="469"/>
      <c r="G13" s="536"/>
      <c r="H13" s="537"/>
      <c r="I13" s="469"/>
      <c r="J13" s="469"/>
      <c r="K13" s="470"/>
      <c r="L13" s="549"/>
      <c r="M13" s="469"/>
      <c r="N13" s="469"/>
      <c r="O13" s="536"/>
      <c r="P13" s="537"/>
      <c r="Q13" s="469"/>
      <c r="R13" s="469"/>
      <c r="S13" s="470"/>
      <c r="T13" s="538" t="str">
        <f t="shared" si="0"/>
        <v/>
      </c>
      <c r="U13" s="392"/>
      <c r="V13" s="534"/>
      <c r="W13" s="535"/>
      <c r="X13" s="528"/>
      <c r="Y13" s="529"/>
      <c r="Z13" s="529"/>
      <c r="AA13" s="529"/>
      <c r="AB13" s="529"/>
      <c r="AC13" s="530"/>
      <c r="AD13" s="531"/>
      <c r="AE13" s="532"/>
      <c r="AF13" s="532"/>
      <c r="AG13" s="532"/>
      <c r="AH13" s="533"/>
      <c r="AI13" s="516"/>
      <c r="AJ13" s="517"/>
      <c r="AK13" s="518"/>
      <c r="AL13" s="516"/>
      <c r="AM13" s="517"/>
      <c r="AN13" s="518"/>
      <c r="AO13" s="546" t="str">
        <f t="shared" si="1"/>
        <v/>
      </c>
      <c r="AP13" s="547"/>
      <c r="AQ13" s="547"/>
      <c r="AR13" s="548"/>
      <c r="AS13" s="222"/>
      <c r="AX13" s="229">
        <f t="shared" si="2"/>
        <v>123</v>
      </c>
    </row>
    <row r="14" spans="2:52" ht="30" customHeight="1" thickBot="1">
      <c r="B14" s="42">
        <v>5</v>
      </c>
      <c r="C14" s="49">
        <v>205</v>
      </c>
      <c r="D14" s="468"/>
      <c r="E14" s="469"/>
      <c r="F14" s="469"/>
      <c r="G14" s="536"/>
      <c r="H14" s="537"/>
      <c r="I14" s="469"/>
      <c r="J14" s="469"/>
      <c r="K14" s="470"/>
      <c r="L14" s="549"/>
      <c r="M14" s="469"/>
      <c r="N14" s="469"/>
      <c r="O14" s="536"/>
      <c r="P14" s="537"/>
      <c r="Q14" s="469"/>
      <c r="R14" s="469"/>
      <c r="S14" s="470"/>
      <c r="T14" s="538" t="str">
        <f t="shared" si="0"/>
        <v/>
      </c>
      <c r="U14" s="392"/>
      <c r="V14" s="534"/>
      <c r="W14" s="535"/>
      <c r="X14" s="528"/>
      <c r="Y14" s="529"/>
      <c r="Z14" s="529"/>
      <c r="AA14" s="529"/>
      <c r="AB14" s="529"/>
      <c r="AC14" s="530"/>
      <c r="AD14" s="531"/>
      <c r="AE14" s="532"/>
      <c r="AF14" s="532"/>
      <c r="AG14" s="532"/>
      <c r="AH14" s="533"/>
      <c r="AI14" s="516"/>
      <c r="AJ14" s="517"/>
      <c r="AK14" s="518"/>
      <c r="AL14" s="516"/>
      <c r="AM14" s="517"/>
      <c r="AN14" s="518"/>
      <c r="AO14" s="546" t="str">
        <f t="shared" ref="AO14:AO25" si="3">IF(AL14&gt;70,"70kg超",IF(AL14&gt;63,"70kg",IF(AL14&gt;57,"63kg",IF(AL14&gt;52,"57kg",IF(AL14&gt;48,"52kg",IF(AL14&gt;44,"48kg",IF(AL14&gt;40,"44kg",IF(AL14&gt;10,"40kg",""))))))))</f>
        <v/>
      </c>
      <c r="AP14" s="547"/>
      <c r="AQ14" s="547"/>
      <c r="AR14" s="548"/>
      <c r="AS14" s="222"/>
      <c r="AX14" s="229">
        <f t="shared" si="2"/>
        <v>123</v>
      </c>
    </row>
    <row r="15" spans="2:52" ht="30" customHeight="1" thickBot="1">
      <c r="B15" s="42">
        <v>6</v>
      </c>
      <c r="C15" s="49">
        <v>206</v>
      </c>
      <c r="D15" s="468"/>
      <c r="E15" s="469"/>
      <c r="F15" s="469"/>
      <c r="G15" s="536"/>
      <c r="H15" s="537"/>
      <c r="I15" s="469"/>
      <c r="J15" s="469"/>
      <c r="K15" s="470"/>
      <c r="L15" s="549"/>
      <c r="M15" s="469"/>
      <c r="N15" s="469"/>
      <c r="O15" s="536"/>
      <c r="P15" s="537"/>
      <c r="Q15" s="469"/>
      <c r="R15" s="469"/>
      <c r="S15" s="470"/>
      <c r="T15" s="538" t="str">
        <f t="shared" si="0"/>
        <v/>
      </c>
      <c r="U15" s="392"/>
      <c r="V15" s="534"/>
      <c r="W15" s="535"/>
      <c r="X15" s="528"/>
      <c r="Y15" s="529"/>
      <c r="Z15" s="529"/>
      <c r="AA15" s="529"/>
      <c r="AB15" s="529"/>
      <c r="AC15" s="530"/>
      <c r="AD15" s="531"/>
      <c r="AE15" s="532"/>
      <c r="AF15" s="532"/>
      <c r="AG15" s="532"/>
      <c r="AH15" s="533"/>
      <c r="AI15" s="516"/>
      <c r="AJ15" s="517"/>
      <c r="AK15" s="518"/>
      <c r="AL15" s="516"/>
      <c r="AM15" s="517"/>
      <c r="AN15" s="518"/>
      <c r="AO15" s="546" t="str">
        <f t="shared" si="3"/>
        <v/>
      </c>
      <c r="AP15" s="547"/>
      <c r="AQ15" s="547"/>
      <c r="AR15" s="548"/>
      <c r="AS15" s="222"/>
      <c r="AX15" s="229">
        <f t="shared" si="2"/>
        <v>123</v>
      </c>
    </row>
    <row r="16" spans="2:52" ht="30" customHeight="1" thickBot="1">
      <c r="B16" s="42">
        <v>7</v>
      </c>
      <c r="C16" s="49">
        <v>207</v>
      </c>
      <c r="D16" s="468"/>
      <c r="E16" s="469"/>
      <c r="F16" s="469"/>
      <c r="G16" s="536"/>
      <c r="H16" s="537"/>
      <c r="I16" s="469"/>
      <c r="J16" s="469"/>
      <c r="K16" s="470"/>
      <c r="L16" s="549"/>
      <c r="M16" s="469"/>
      <c r="N16" s="469"/>
      <c r="O16" s="536"/>
      <c r="P16" s="537"/>
      <c r="Q16" s="469"/>
      <c r="R16" s="469"/>
      <c r="S16" s="470"/>
      <c r="T16" s="538" t="str">
        <f t="shared" si="0"/>
        <v/>
      </c>
      <c r="U16" s="392"/>
      <c r="V16" s="534"/>
      <c r="W16" s="535"/>
      <c r="X16" s="528"/>
      <c r="Y16" s="529"/>
      <c r="Z16" s="529"/>
      <c r="AA16" s="529"/>
      <c r="AB16" s="529"/>
      <c r="AC16" s="530"/>
      <c r="AD16" s="531"/>
      <c r="AE16" s="532"/>
      <c r="AF16" s="532"/>
      <c r="AG16" s="532"/>
      <c r="AH16" s="533"/>
      <c r="AI16" s="516"/>
      <c r="AJ16" s="517"/>
      <c r="AK16" s="518"/>
      <c r="AL16" s="516"/>
      <c r="AM16" s="517"/>
      <c r="AN16" s="518"/>
      <c r="AO16" s="546" t="str">
        <f t="shared" si="3"/>
        <v/>
      </c>
      <c r="AP16" s="547"/>
      <c r="AQ16" s="547"/>
      <c r="AR16" s="548"/>
      <c r="AS16" s="222"/>
      <c r="AX16" s="229">
        <f t="shared" si="2"/>
        <v>123</v>
      </c>
    </row>
    <row r="17" spans="2:50" ht="30" customHeight="1" thickBot="1">
      <c r="B17" s="42">
        <v>8</v>
      </c>
      <c r="C17" s="49">
        <v>208</v>
      </c>
      <c r="D17" s="468"/>
      <c r="E17" s="469"/>
      <c r="F17" s="469"/>
      <c r="G17" s="536"/>
      <c r="H17" s="537"/>
      <c r="I17" s="469"/>
      <c r="J17" s="469"/>
      <c r="K17" s="470"/>
      <c r="L17" s="549"/>
      <c r="M17" s="469"/>
      <c r="N17" s="469"/>
      <c r="O17" s="536"/>
      <c r="P17" s="537"/>
      <c r="Q17" s="469"/>
      <c r="R17" s="469"/>
      <c r="S17" s="470"/>
      <c r="T17" s="538" t="str">
        <f t="shared" si="0"/>
        <v/>
      </c>
      <c r="U17" s="392"/>
      <c r="V17" s="534"/>
      <c r="W17" s="535"/>
      <c r="X17" s="528"/>
      <c r="Y17" s="529"/>
      <c r="Z17" s="529"/>
      <c r="AA17" s="529"/>
      <c r="AB17" s="529"/>
      <c r="AC17" s="530"/>
      <c r="AD17" s="531"/>
      <c r="AE17" s="532"/>
      <c r="AF17" s="532"/>
      <c r="AG17" s="532"/>
      <c r="AH17" s="533"/>
      <c r="AI17" s="516"/>
      <c r="AJ17" s="517"/>
      <c r="AK17" s="518"/>
      <c r="AL17" s="516"/>
      <c r="AM17" s="517"/>
      <c r="AN17" s="518"/>
      <c r="AO17" s="546" t="str">
        <f t="shared" si="3"/>
        <v/>
      </c>
      <c r="AP17" s="547"/>
      <c r="AQ17" s="547"/>
      <c r="AR17" s="548"/>
      <c r="AS17" s="222"/>
      <c r="AX17" s="229">
        <f t="shared" si="2"/>
        <v>123</v>
      </c>
    </row>
    <row r="18" spans="2:50" ht="30" customHeight="1" thickBot="1">
      <c r="B18" s="42">
        <v>9</v>
      </c>
      <c r="C18" s="49">
        <v>209</v>
      </c>
      <c r="D18" s="468"/>
      <c r="E18" s="469"/>
      <c r="F18" s="469"/>
      <c r="G18" s="536"/>
      <c r="H18" s="537"/>
      <c r="I18" s="469"/>
      <c r="J18" s="469"/>
      <c r="K18" s="470"/>
      <c r="L18" s="549"/>
      <c r="M18" s="469"/>
      <c r="N18" s="469"/>
      <c r="O18" s="536"/>
      <c r="P18" s="537"/>
      <c r="Q18" s="469"/>
      <c r="R18" s="469"/>
      <c r="S18" s="470"/>
      <c r="T18" s="538" t="str">
        <f t="shared" si="0"/>
        <v/>
      </c>
      <c r="U18" s="392"/>
      <c r="V18" s="534"/>
      <c r="W18" s="535"/>
      <c r="X18" s="528"/>
      <c r="Y18" s="529"/>
      <c r="Z18" s="529"/>
      <c r="AA18" s="529"/>
      <c r="AB18" s="529"/>
      <c r="AC18" s="530"/>
      <c r="AD18" s="531"/>
      <c r="AE18" s="532"/>
      <c r="AF18" s="532"/>
      <c r="AG18" s="532"/>
      <c r="AH18" s="533"/>
      <c r="AI18" s="516"/>
      <c r="AJ18" s="517"/>
      <c r="AK18" s="518"/>
      <c r="AL18" s="516"/>
      <c r="AM18" s="517"/>
      <c r="AN18" s="518"/>
      <c r="AO18" s="546" t="str">
        <f t="shared" si="3"/>
        <v/>
      </c>
      <c r="AP18" s="547"/>
      <c r="AQ18" s="547"/>
      <c r="AR18" s="548"/>
      <c r="AS18" s="222"/>
      <c r="AX18" s="229">
        <f t="shared" si="2"/>
        <v>123</v>
      </c>
    </row>
    <row r="19" spans="2:50" ht="30" customHeight="1" thickBot="1">
      <c r="B19" s="42">
        <v>10</v>
      </c>
      <c r="C19" s="49">
        <v>210</v>
      </c>
      <c r="D19" s="468"/>
      <c r="E19" s="469"/>
      <c r="F19" s="469"/>
      <c r="G19" s="536"/>
      <c r="H19" s="537"/>
      <c r="I19" s="469"/>
      <c r="J19" s="469"/>
      <c r="K19" s="470"/>
      <c r="L19" s="549"/>
      <c r="M19" s="469"/>
      <c r="N19" s="469"/>
      <c r="O19" s="536"/>
      <c r="P19" s="537"/>
      <c r="Q19" s="469"/>
      <c r="R19" s="469"/>
      <c r="S19" s="470"/>
      <c r="T19" s="538" t="str">
        <f t="shared" si="0"/>
        <v/>
      </c>
      <c r="U19" s="392"/>
      <c r="V19" s="534"/>
      <c r="W19" s="535"/>
      <c r="X19" s="528"/>
      <c r="Y19" s="529"/>
      <c r="Z19" s="529"/>
      <c r="AA19" s="529"/>
      <c r="AB19" s="529"/>
      <c r="AC19" s="530"/>
      <c r="AD19" s="531"/>
      <c r="AE19" s="532"/>
      <c r="AF19" s="532"/>
      <c r="AG19" s="532"/>
      <c r="AH19" s="533"/>
      <c r="AI19" s="516"/>
      <c r="AJ19" s="517"/>
      <c r="AK19" s="518"/>
      <c r="AL19" s="516"/>
      <c r="AM19" s="517"/>
      <c r="AN19" s="518"/>
      <c r="AO19" s="546" t="str">
        <f t="shared" si="3"/>
        <v/>
      </c>
      <c r="AP19" s="547"/>
      <c r="AQ19" s="547"/>
      <c r="AR19" s="548"/>
      <c r="AS19" s="222"/>
      <c r="AX19" s="229">
        <f t="shared" si="2"/>
        <v>123</v>
      </c>
    </row>
    <row r="20" spans="2:50" ht="30" customHeight="1" thickBot="1">
      <c r="B20" s="42">
        <v>11</v>
      </c>
      <c r="C20" s="49">
        <v>211</v>
      </c>
      <c r="D20" s="468"/>
      <c r="E20" s="469"/>
      <c r="F20" s="469"/>
      <c r="G20" s="536"/>
      <c r="H20" s="537"/>
      <c r="I20" s="469"/>
      <c r="J20" s="469"/>
      <c r="K20" s="470"/>
      <c r="L20" s="549"/>
      <c r="M20" s="469"/>
      <c r="N20" s="469"/>
      <c r="O20" s="536"/>
      <c r="P20" s="537"/>
      <c r="Q20" s="469"/>
      <c r="R20" s="469"/>
      <c r="S20" s="470"/>
      <c r="T20" s="538" t="str">
        <f t="shared" si="0"/>
        <v/>
      </c>
      <c r="U20" s="392"/>
      <c r="V20" s="534"/>
      <c r="W20" s="535"/>
      <c r="X20" s="528"/>
      <c r="Y20" s="529"/>
      <c r="Z20" s="529"/>
      <c r="AA20" s="529"/>
      <c r="AB20" s="529"/>
      <c r="AC20" s="530"/>
      <c r="AD20" s="531"/>
      <c r="AE20" s="532"/>
      <c r="AF20" s="532"/>
      <c r="AG20" s="532"/>
      <c r="AH20" s="533"/>
      <c r="AI20" s="516"/>
      <c r="AJ20" s="517"/>
      <c r="AK20" s="518"/>
      <c r="AL20" s="516"/>
      <c r="AM20" s="517"/>
      <c r="AN20" s="518"/>
      <c r="AO20" s="546" t="str">
        <f t="shared" si="3"/>
        <v/>
      </c>
      <c r="AP20" s="547"/>
      <c r="AQ20" s="547"/>
      <c r="AR20" s="548"/>
      <c r="AS20" s="222"/>
      <c r="AX20" s="229">
        <f t="shared" si="2"/>
        <v>123</v>
      </c>
    </row>
    <row r="21" spans="2:50" ht="30" customHeight="1" thickBot="1">
      <c r="B21" s="42">
        <v>12</v>
      </c>
      <c r="C21" s="49">
        <v>212</v>
      </c>
      <c r="D21" s="468"/>
      <c r="E21" s="469"/>
      <c r="F21" s="469"/>
      <c r="G21" s="536"/>
      <c r="H21" s="537"/>
      <c r="I21" s="469"/>
      <c r="J21" s="469"/>
      <c r="K21" s="470"/>
      <c r="L21" s="549"/>
      <c r="M21" s="469"/>
      <c r="N21" s="469"/>
      <c r="O21" s="536"/>
      <c r="P21" s="537"/>
      <c r="Q21" s="469"/>
      <c r="R21" s="469"/>
      <c r="S21" s="470"/>
      <c r="T21" s="538" t="str">
        <f t="shared" si="0"/>
        <v/>
      </c>
      <c r="U21" s="392"/>
      <c r="V21" s="534"/>
      <c r="W21" s="535"/>
      <c r="X21" s="528"/>
      <c r="Y21" s="529"/>
      <c r="Z21" s="529"/>
      <c r="AA21" s="529"/>
      <c r="AB21" s="529"/>
      <c r="AC21" s="530"/>
      <c r="AD21" s="531"/>
      <c r="AE21" s="532"/>
      <c r="AF21" s="532"/>
      <c r="AG21" s="532"/>
      <c r="AH21" s="533"/>
      <c r="AI21" s="516"/>
      <c r="AJ21" s="517"/>
      <c r="AK21" s="518"/>
      <c r="AL21" s="516"/>
      <c r="AM21" s="517"/>
      <c r="AN21" s="518"/>
      <c r="AO21" s="546" t="str">
        <f t="shared" si="3"/>
        <v/>
      </c>
      <c r="AP21" s="547"/>
      <c r="AQ21" s="547"/>
      <c r="AR21" s="548"/>
      <c r="AS21" s="222"/>
      <c r="AX21" s="229">
        <f t="shared" si="2"/>
        <v>123</v>
      </c>
    </row>
    <row r="22" spans="2:50" ht="30" hidden="1" customHeight="1" thickBot="1">
      <c r="B22" s="42">
        <v>13</v>
      </c>
      <c r="C22" s="49">
        <v>213</v>
      </c>
      <c r="D22" s="468"/>
      <c r="E22" s="469"/>
      <c r="F22" s="469"/>
      <c r="G22" s="536"/>
      <c r="H22" s="537"/>
      <c r="I22" s="469"/>
      <c r="J22" s="469"/>
      <c r="K22" s="470"/>
      <c r="L22" s="549"/>
      <c r="M22" s="469"/>
      <c r="N22" s="469"/>
      <c r="O22" s="536"/>
      <c r="P22" s="537"/>
      <c r="Q22" s="469"/>
      <c r="R22" s="469"/>
      <c r="S22" s="470"/>
      <c r="T22" s="538" t="str">
        <f t="shared" si="0"/>
        <v/>
      </c>
      <c r="U22" s="392"/>
      <c r="V22" s="534"/>
      <c r="W22" s="535"/>
      <c r="X22" s="571"/>
      <c r="Y22" s="572"/>
      <c r="Z22" s="572"/>
      <c r="AA22" s="572"/>
      <c r="AB22" s="572"/>
      <c r="AC22" s="573"/>
      <c r="AD22" s="531"/>
      <c r="AE22" s="532"/>
      <c r="AF22" s="532"/>
      <c r="AG22" s="532"/>
      <c r="AH22" s="533"/>
      <c r="AI22" s="516"/>
      <c r="AJ22" s="517"/>
      <c r="AK22" s="518"/>
      <c r="AL22" s="516"/>
      <c r="AM22" s="517"/>
      <c r="AN22" s="518"/>
      <c r="AO22" s="546" t="str">
        <f t="shared" si="3"/>
        <v/>
      </c>
      <c r="AP22" s="547"/>
      <c r="AQ22" s="547"/>
      <c r="AR22" s="548"/>
      <c r="AS22" s="222"/>
    </row>
    <row r="23" spans="2:50" ht="30" hidden="1" customHeight="1" thickBot="1">
      <c r="B23" s="42">
        <v>14</v>
      </c>
      <c r="C23" s="49">
        <v>214</v>
      </c>
      <c r="D23" s="468"/>
      <c r="E23" s="469"/>
      <c r="F23" s="469"/>
      <c r="G23" s="536"/>
      <c r="H23" s="537"/>
      <c r="I23" s="469"/>
      <c r="J23" s="469"/>
      <c r="K23" s="470"/>
      <c r="L23" s="549"/>
      <c r="M23" s="469"/>
      <c r="N23" s="469"/>
      <c r="O23" s="536"/>
      <c r="P23" s="537"/>
      <c r="Q23" s="469"/>
      <c r="R23" s="469"/>
      <c r="S23" s="470"/>
      <c r="T23" s="538" t="str">
        <f t="shared" si="0"/>
        <v/>
      </c>
      <c r="U23" s="392"/>
      <c r="V23" s="534"/>
      <c r="W23" s="535"/>
      <c r="X23" s="571"/>
      <c r="Y23" s="572"/>
      <c r="Z23" s="572"/>
      <c r="AA23" s="572"/>
      <c r="AB23" s="572"/>
      <c r="AC23" s="573"/>
      <c r="AD23" s="531"/>
      <c r="AE23" s="532"/>
      <c r="AF23" s="532"/>
      <c r="AG23" s="532"/>
      <c r="AH23" s="533"/>
      <c r="AI23" s="516"/>
      <c r="AJ23" s="517"/>
      <c r="AK23" s="518"/>
      <c r="AL23" s="516"/>
      <c r="AM23" s="517"/>
      <c r="AN23" s="518"/>
      <c r="AO23" s="546" t="str">
        <f t="shared" si="3"/>
        <v/>
      </c>
      <c r="AP23" s="547"/>
      <c r="AQ23" s="547"/>
      <c r="AR23" s="548"/>
      <c r="AS23" s="222"/>
    </row>
    <row r="24" spans="2:50" ht="30" hidden="1" customHeight="1" thickBot="1">
      <c r="B24" s="42">
        <v>15</v>
      </c>
      <c r="C24" s="49">
        <v>215</v>
      </c>
      <c r="D24" s="468"/>
      <c r="E24" s="469"/>
      <c r="F24" s="469"/>
      <c r="G24" s="536"/>
      <c r="H24" s="537"/>
      <c r="I24" s="469"/>
      <c r="J24" s="469"/>
      <c r="K24" s="470"/>
      <c r="L24" s="549"/>
      <c r="M24" s="469"/>
      <c r="N24" s="469"/>
      <c r="O24" s="536"/>
      <c r="P24" s="537"/>
      <c r="Q24" s="469"/>
      <c r="R24" s="469"/>
      <c r="S24" s="470"/>
      <c r="T24" s="538" t="str">
        <f t="shared" si="0"/>
        <v/>
      </c>
      <c r="U24" s="392"/>
      <c r="V24" s="534"/>
      <c r="W24" s="535"/>
      <c r="X24" s="571"/>
      <c r="Y24" s="572"/>
      <c r="Z24" s="572"/>
      <c r="AA24" s="572"/>
      <c r="AB24" s="572"/>
      <c r="AC24" s="573"/>
      <c r="AD24" s="531"/>
      <c r="AE24" s="532"/>
      <c r="AF24" s="532"/>
      <c r="AG24" s="532"/>
      <c r="AH24" s="533"/>
      <c r="AI24" s="516"/>
      <c r="AJ24" s="517"/>
      <c r="AK24" s="518"/>
      <c r="AL24" s="516"/>
      <c r="AM24" s="517"/>
      <c r="AN24" s="518"/>
      <c r="AO24" s="546" t="str">
        <f t="shared" si="3"/>
        <v/>
      </c>
      <c r="AP24" s="547"/>
      <c r="AQ24" s="547"/>
      <c r="AR24" s="548"/>
      <c r="AS24" s="222"/>
    </row>
    <row r="25" spans="2:50" ht="30" hidden="1" customHeight="1" thickBot="1">
      <c r="B25" s="42">
        <v>16</v>
      </c>
      <c r="C25" s="49">
        <v>216</v>
      </c>
      <c r="D25" s="468"/>
      <c r="E25" s="469"/>
      <c r="F25" s="469"/>
      <c r="G25" s="536"/>
      <c r="H25" s="537"/>
      <c r="I25" s="469"/>
      <c r="J25" s="469"/>
      <c r="K25" s="470"/>
      <c r="L25" s="549"/>
      <c r="M25" s="469"/>
      <c r="N25" s="469"/>
      <c r="O25" s="536"/>
      <c r="P25" s="537"/>
      <c r="Q25" s="469"/>
      <c r="R25" s="469"/>
      <c r="S25" s="470"/>
      <c r="T25" s="534"/>
      <c r="U25" s="535"/>
      <c r="V25" s="534"/>
      <c r="W25" s="535"/>
      <c r="X25" s="571"/>
      <c r="Y25" s="572"/>
      <c r="Z25" s="572"/>
      <c r="AA25" s="572"/>
      <c r="AB25" s="572"/>
      <c r="AC25" s="573"/>
      <c r="AD25" s="531"/>
      <c r="AE25" s="532"/>
      <c r="AF25" s="532"/>
      <c r="AG25" s="532"/>
      <c r="AH25" s="533"/>
      <c r="AI25" s="516"/>
      <c r="AJ25" s="517"/>
      <c r="AK25" s="518"/>
      <c r="AL25" s="516"/>
      <c r="AM25" s="517"/>
      <c r="AN25" s="518"/>
      <c r="AO25" s="546" t="str">
        <f t="shared" si="3"/>
        <v/>
      </c>
      <c r="AP25" s="547"/>
      <c r="AQ25" s="547"/>
      <c r="AR25" s="548"/>
      <c r="AS25" s="222"/>
    </row>
  </sheetData>
  <protectedRanges>
    <protectedRange sqref="D10:S21 AS10:AS21 V10:W21 AD10:AN21" name="すべて"/>
    <protectedRange sqref="X10:AC21" name="すべて_2_1"/>
  </protectedRanges>
  <customSheetViews>
    <customSheetView guid="{5D963F3A-B207-4215-A36A-BBA0BD90DFE4}" showGridLines="0" hiddenColumns="1">
      <pane xSplit="2" ySplit="8" topLeftCell="D9" activePane="bottomRight" state="frozen"/>
      <selection pane="bottomRight" activeCell="K1" sqref="K1"/>
      <colBreaks count="1" manualBreakCount="1">
        <brk id="45" max="1048575" man="1"/>
      </colBreaks>
      <pageMargins left="0.7" right="0.7" top="0.75" bottom="0.75" header="0.3" footer="0.3"/>
      <pageSetup paperSize="9" scale="93" orientation="portrait" r:id="rId1"/>
    </customSheetView>
  </customSheetViews>
  <mergeCells count="203">
    <mergeCell ref="AS6:AS8"/>
    <mergeCell ref="AL25:AN25"/>
    <mergeCell ref="AO25:AR25"/>
    <mergeCell ref="D25:G25"/>
    <mergeCell ref="H25:K25"/>
    <mergeCell ref="L25:O25"/>
    <mergeCell ref="P25:S25"/>
    <mergeCell ref="T25:U25"/>
    <mergeCell ref="V25:W25"/>
    <mergeCell ref="X25:AC25"/>
    <mergeCell ref="AD25:AH25"/>
    <mergeCell ref="AI25:AK25"/>
    <mergeCell ref="AL23:AN23"/>
    <mergeCell ref="AO23:AR23"/>
    <mergeCell ref="D24:G24"/>
    <mergeCell ref="H24:K24"/>
    <mergeCell ref="L24:O24"/>
    <mergeCell ref="P24:S24"/>
    <mergeCell ref="T24:U24"/>
    <mergeCell ref="V24:W24"/>
    <mergeCell ref="X24:AC24"/>
    <mergeCell ref="AD24:AH24"/>
    <mergeCell ref="AI24:AK24"/>
    <mergeCell ref="AL24:AN24"/>
    <mergeCell ref="AO24:AR24"/>
    <mergeCell ref="D23:G23"/>
    <mergeCell ref="H23:K23"/>
    <mergeCell ref="L23:O23"/>
    <mergeCell ref="P23:S23"/>
    <mergeCell ref="T23:U23"/>
    <mergeCell ref="V23:W23"/>
    <mergeCell ref="X23:AC23"/>
    <mergeCell ref="AD23:AH23"/>
    <mergeCell ref="AI23:AK23"/>
    <mergeCell ref="AL22:AN22"/>
    <mergeCell ref="AO22:AR22"/>
    <mergeCell ref="AO21:AR21"/>
    <mergeCell ref="D21:G21"/>
    <mergeCell ref="H21:K21"/>
    <mergeCell ref="L21:O21"/>
    <mergeCell ref="P21:S21"/>
    <mergeCell ref="V21:W21"/>
    <mergeCell ref="X21:AC21"/>
    <mergeCell ref="AD21:AH21"/>
    <mergeCell ref="AI21:AK21"/>
    <mergeCell ref="AL21:AN21"/>
    <mergeCell ref="T21:U21"/>
    <mergeCell ref="D22:G22"/>
    <mergeCell ref="H22:K22"/>
    <mergeCell ref="L22:O22"/>
    <mergeCell ref="P22:S22"/>
    <mergeCell ref="T22:U22"/>
    <mergeCell ref="V22:W22"/>
    <mergeCell ref="X22:AC22"/>
    <mergeCell ref="AD22:AH22"/>
    <mergeCell ref="AI22:AK22"/>
    <mergeCell ref="D1:I1"/>
    <mergeCell ref="AO9:AR9"/>
    <mergeCell ref="D9:G9"/>
    <mergeCell ref="H9:K9"/>
    <mergeCell ref="L9:O9"/>
    <mergeCell ref="P9:S9"/>
    <mergeCell ref="T9:U9"/>
    <mergeCell ref="V18:W18"/>
    <mergeCell ref="X18:AC18"/>
    <mergeCell ref="X11:AC11"/>
    <mergeCell ref="D18:G18"/>
    <mergeCell ref="H18:K18"/>
    <mergeCell ref="L18:O18"/>
    <mergeCell ref="P18:S18"/>
    <mergeCell ref="AO17:AR17"/>
    <mergeCell ref="D17:G17"/>
    <mergeCell ref="H17:K17"/>
    <mergeCell ref="L17:O17"/>
    <mergeCell ref="P17:S17"/>
    <mergeCell ref="T18:U18"/>
    <mergeCell ref="T17:U17"/>
    <mergeCell ref="AD18:AH18"/>
    <mergeCell ref="AI18:AK18"/>
    <mergeCell ref="V17:W17"/>
    <mergeCell ref="H20:K20"/>
    <mergeCell ref="L20:O20"/>
    <mergeCell ref="P20:S20"/>
    <mergeCell ref="AO19:AR19"/>
    <mergeCell ref="D19:G19"/>
    <mergeCell ref="H19:K19"/>
    <mergeCell ref="L19:O19"/>
    <mergeCell ref="P19:S19"/>
    <mergeCell ref="T20:U20"/>
    <mergeCell ref="V20:W20"/>
    <mergeCell ref="X20:AC20"/>
    <mergeCell ref="AD20:AH20"/>
    <mergeCell ref="AI20:AK20"/>
    <mergeCell ref="AL20:AN20"/>
    <mergeCell ref="V19:W19"/>
    <mergeCell ref="X19:AC19"/>
    <mergeCell ref="AD19:AH19"/>
    <mergeCell ref="AI19:AK19"/>
    <mergeCell ref="AL19:AN19"/>
    <mergeCell ref="T19:U19"/>
    <mergeCell ref="AO20:AR20"/>
    <mergeCell ref="D20:G20"/>
    <mergeCell ref="X17:AC17"/>
    <mergeCell ref="AD17:AH17"/>
    <mergeCell ref="AI17:AK17"/>
    <mergeCell ref="AL17:AN17"/>
    <mergeCell ref="AO18:AR18"/>
    <mergeCell ref="D16:G16"/>
    <mergeCell ref="H16:K16"/>
    <mergeCell ref="L16:O16"/>
    <mergeCell ref="P16:S16"/>
    <mergeCell ref="AL18:AN18"/>
    <mergeCell ref="AO15:AR15"/>
    <mergeCell ref="D15:G15"/>
    <mergeCell ref="H15:K15"/>
    <mergeCell ref="L15:O15"/>
    <mergeCell ref="P15:S15"/>
    <mergeCell ref="T15:U15"/>
    <mergeCell ref="T16:U16"/>
    <mergeCell ref="V16:W16"/>
    <mergeCell ref="X16:AC16"/>
    <mergeCell ref="AD16:AH16"/>
    <mergeCell ref="AI16:AK16"/>
    <mergeCell ref="AL16:AN16"/>
    <mergeCell ref="V15:W15"/>
    <mergeCell ref="X15:AC15"/>
    <mergeCell ref="AD15:AH15"/>
    <mergeCell ref="AI15:AK15"/>
    <mergeCell ref="AL15:AN15"/>
    <mergeCell ref="AO16:AR16"/>
    <mergeCell ref="AO14:AR14"/>
    <mergeCell ref="D14:G14"/>
    <mergeCell ref="H14:K14"/>
    <mergeCell ref="L14:O14"/>
    <mergeCell ref="P14:S14"/>
    <mergeCell ref="AO13:AR13"/>
    <mergeCell ref="D13:G13"/>
    <mergeCell ref="H13:K13"/>
    <mergeCell ref="L13:O13"/>
    <mergeCell ref="P13:S13"/>
    <mergeCell ref="T14:U14"/>
    <mergeCell ref="V14:W14"/>
    <mergeCell ref="X14:AC14"/>
    <mergeCell ref="AD14:AH14"/>
    <mergeCell ref="AI14:AK14"/>
    <mergeCell ref="AL14:AN14"/>
    <mergeCell ref="V13:W13"/>
    <mergeCell ref="X13:AC13"/>
    <mergeCell ref="AD13:AH13"/>
    <mergeCell ref="AI13:AK13"/>
    <mergeCell ref="AL13:AN13"/>
    <mergeCell ref="T13:U13"/>
    <mergeCell ref="AO12:AR12"/>
    <mergeCell ref="D12:G12"/>
    <mergeCell ref="H12:K12"/>
    <mergeCell ref="L12:O12"/>
    <mergeCell ref="P12:S12"/>
    <mergeCell ref="AO11:AR11"/>
    <mergeCell ref="D11:G11"/>
    <mergeCell ref="H11:K11"/>
    <mergeCell ref="L11:O11"/>
    <mergeCell ref="P11:S11"/>
    <mergeCell ref="T12:U12"/>
    <mergeCell ref="T11:U11"/>
    <mergeCell ref="V12:W12"/>
    <mergeCell ref="X12:AC12"/>
    <mergeCell ref="AD12:AH12"/>
    <mergeCell ref="AI12:AK12"/>
    <mergeCell ref="AL12:AN12"/>
    <mergeCell ref="V11:W11"/>
    <mergeCell ref="AD11:AH11"/>
    <mergeCell ref="AI11:AK11"/>
    <mergeCell ref="AL11:AN11"/>
    <mergeCell ref="AD9:AH9"/>
    <mergeCell ref="AI9:AK9"/>
    <mergeCell ref="AL9:AN9"/>
    <mergeCell ref="AO10:AR10"/>
    <mergeCell ref="D10:G10"/>
    <mergeCell ref="H10:K10"/>
    <mergeCell ref="L10:O10"/>
    <mergeCell ref="P10:S10"/>
    <mergeCell ref="T10:U10"/>
    <mergeCell ref="V10:W10"/>
    <mergeCell ref="X10:AC10"/>
    <mergeCell ref="AD10:AH10"/>
    <mergeCell ref="AI10:AK10"/>
    <mergeCell ref="AL10:AN10"/>
    <mergeCell ref="V9:W9"/>
    <mergeCell ref="X9:AC9"/>
    <mergeCell ref="B6:B8"/>
    <mergeCell ref="AO6:AR8"/>
    <mergeCell ref="D6:K6"/>
    <mergeCell ref="L6:S6"/>
    <mergeCell ref="T6:U8"/>
    <mergeCell ref="V6:W8"/>
    <mergeCell ref="X6:AC8"/>
    <mergeCell ref="AD6:AH8"/>
    <mergeCell ref="AI6:AK8"/>
    <mergeCell ref="AL6:AN8"/>
    <mergeCell ref="D7:G8"/>
    <mergeCell ref="H7:K8"/>
    <mergeCell ref="L7:O8"/>
    <mergeCell ref="P7:S8"/>
  </mergeCells>
  <phoneticPr fontId="2"/>
  <conditionalFormatting sqref="D22:G25">
    <cfRule type="expression" dxfId="50" priority="30">
      <formula>D22&lt;&gt;""</formula>
    </cfRule>
    <cfRule type="expression" dxfId="49" priority="31">
      <formula>H22&lt;&gt;""</formula>
    </cfRule>
  </conditionalFormatting>
  <conditionalFormatting sqref="X22:AC25">
    <cfRule type="expression" dxfId="48" priority="22">
      <formula>X22&lt;&gt;""</formula>
    </cfRule>
    <cfRule type="expression" dxfId="47" priority="23">
      <formula>D22&lt;&gt;""</formula>
    </cfRule>
  </conditionalFormatting>
  <conditionalFormatting sqref="D10:G25">
    <cfRule type="expression" dxfId="46" priority="26">
      <formula>D10&lt;&gt;""</formula>
    </cfRule>
    <cfRule type="expression" dxfId="45" priority="27">
      <formula>H10&lt;&gt;""</formula>
    </cfRule>
  </conditionalFormatting>
  <conditionalFormatting sqref="H10:K25">
    <cfRule type="expression" dxfId="44" priority="20">
      <formula>H10&lt;&gt;""</formula>
    </cfRule>
    <cfRule type="expression" dxfId="43" priority="21">
      <formula>D10&lt;&gt;""</formula>
    </cfRule>
  </conditionalFormatting>
  <conditionalFormatting sqref="L10:O25">
    <cfRule type="expression" dxfId="42" priority="18">
      <formula>L10&lt;&gt;""</formula>
    </cfRule>
    <cfRule type="expression" dxfId="41" priority="19">
      <formula>D10&lt;&gt;""</formula>
    </cfRule>
  </conditionalFormatting>
  <conditionalFormatting sqref="P10:S25">
    <cfRule type="expression" dxfId="40" priority="15">
      <formula>L10&lt;&gt;""</formula>
    </cfRule>
    <cfRule type="expression" dxfId="39" priority="16">
      <formula>D10&lt;&gt;""</formula>
    </cfRule>
  </conditionalFormatting>
  <conditionalFormatting sqref="AD10:AH25">
    <cfRule type="expression" dxfId="38" priority="13">
      <formula>AD10&lt;&gt;""</formula>
    </cfRule>
    <cfRule type="expression" dxfId="37" priority="14">
      <formula>D10&lt;&gt;""</formula>
    </cfRule>
  </conditionalFormatting>
  <conditionalFormatting sqref="AI10:AK25">
    <cfRule type="expression" dxfId="36" priority="11">
      <formula>AI10&lt;&gt;""</formula>
    </cfRule>
    <cfRule type="expression" dxfId="35" priority="12">
      <formula>D10&lt;&gt;""</formula>
    </cfRule>
  </conditionalFormatting>
  <conditionalFormatting sqref="AL10:AN25">
    <cfRule type="expression" dxfId="34" priority="9">
      <formula>AL10&lt;&gt;""</formula>
    </cfRule>
    <cfRule type="expression" dxfId="33" priority="10">
      <formula>D10&lt;&gt;""</formula>
    </cfRule>
  </conditionalFormatting>
  <conditionalFormatting sqref="X10:AC21">
    <cfRule type="expression" dxfId="32" priority="1">
      <formula>X10&lt;&gt;""</formula>
    </cfRule>
    <cfRule type="expression" dxfId="31" priority="2">
      <formula>D10&lt;&gt;""</formula>
    </cfRule>
  </conditionalFormatting>
  <dataValidations count="5">
    <dataValidation type="list" allowBlank="1" showInputMessage="1" showErrorMessage="1" sqref="T25">
      <formula1>"1,2,3"</formula1>
    </dataValidation>
    <dataValidation type="list" allowBlank="1" showInputMessage="1" showErrorMessage="1" sqref="V9:W25">
      <formula1>"初段,無"</formula1>
    </dataValidation>
    <dataValidation type="list" allowBlank="1" showInputMessage="1" showErrorMessage="1" sqref="AS9:AS25">
      <formula1>"外字あり"</formula1>
    </dataValidation>
    <dataValidation type="date" allowBlank="1" showInputMessage="1" showErrorMessage="1" errorTitle="もう一度入力してください" error="生年月日に誤りがあります。もう一度入力をしてください。" sqref="X9:AC9">
      <formula1>AY1</formula1>
      <formula2>AY2</formula2>
    </dataValidation>
    <dataValidation type="date" showDropDown="1" showInputMessage="1" showErrorMessage="1" prompt="西暦で、入力してください。_x000a_表示は、和暦となります。_x000a_申込書は、西暦で表示されます。" sqref="X10:AC21">
      <formula1>$AY$1</formula1>
      <formula2>$AY$2</formula2>
    </dataValidation>
  </dataValidations>
  <hyperlinks>
    <hyperlink ref="D1" location="Top!A1" display="Topへ戻る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landscape"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00"/>
  </sheetPr>
  <dimension ref="B1:BD32"/>
  <sheetViews>
    <sheetView showGridLines="0" showZeros="0" zoomScaleNormal="100" zoomScaleSheetLayoutView="70" workbookViewId="0"/>
  </sheetViews>
  <sheetFormatPr defaultColWidth="9" defaultRowHeight="13.5"/>
  <cols>
    <col min="1" max="1" width="2.625" style="352" customWidth="1"/>
    <col min="2" max="2" width="6.125" style="352" customWidth="1"/>
    <col min="3" max="14" width="2.625" style="352" customWidth="1"/>
    <col min="15" max="15" width="6.125" style="352" customWidth="1"/>
    <col min="16" max="70" width="2.625" style="352" customWidth="1"/>
    <col min="71" max="16384" width="9" style="352"/>
  </cols>
  <sheetData>
    <row r="1" spans="2:56" ht="30.75" customHeight="1">
      <c r="D1" s="580" t="s">
        <v>82</v>
      </c>
      <c r="E1" s="581"/>
      <c r="F1" s="581"/>
      <c r="G1" s="581"/>
      <c r="H1" s="581"/>
      <c r="I1" s="581"/>
      <c r="J1" s="582"/>
    </row>
    <row r="2" spans="2:56" ht="6" customHeight="1" thickBot="1">
      <c r="D2" s="353"/>
      <c r="E2" s="353"/>
      <c r="F2" s="353"/>
      <c r="G2" s="353"/>
      <c r="H2" s="353"/>
      <c r="I2" s="353"/>
      <c r="J2" s="353"/>
    </row>
    <row r="3" spans="2:56" ht="102" customHeight="1" thickTop="1" thickBot="1">
      <c r="B3" s="584" t="s">
        <v>235</v>
      </c>
      <c r="C3" s="585"/>
      <c r="D3" s="585"/>
      <c r="E3" s="585"/>
      <c r="F3" s="585"/>
      <c r="G3" s="585"/>
      <c r="H3" s="585"/>
      <c r="I3" s="585"/>
      <c r="J3" s="585"/>
      <c r="K3" s="585"/>
      <c r="L3" s="585"/>
      <c r="M3" s="585"/>
      <c r="N3" s="585"/>
      <c r="O3" s="585"/>
      <c r="P3" s="585"/>
      <c r="Q3" s="585"/>
      <c r="R3" s="585"/>
      <c r="S3" s="585"/>
      <c r="T3" s="585"/>
      <c r="U3" s="585"/>
      <c r="V3" s="585"/>
      <c r="W3" s="585"/>
      <c r="X3" s="585"/>
      <c r="Y3" s="585"/>
      <c r="Z3" s="585"/>
      <c r="AA3" s="585"/>
      <c r="AB3" s="585"/>
      <c r="AC3" s="585"/>
      <c r="AD3" s="585"/>
      <c r="AE3" s="585"/>
      <c r="AF3" s="585"/>
      <c r="AG3" s="585"/>
      <c r="AH3" s="585"/>
      <c r="AI3" s="585"/>
      <c r="AJ3" s="585"/>
      <c r="AK3" s="585"/>
      <c r="AL3" s="585"/>
      <c r="AM3" s="585"/>
      <c r="AN3" s="585"/>
      <c r="AO3" s="585"/>
      <c r="AP3" s="585"/>
      <c r="AQ3" s="585"/>
      <c r="AR3" s="585"/>
      <c r="AS3" s="585"/>
      <c r="AT3" s="585"/>
      <c r="AU3" s="585"/>
      <c r="AV3" s="585"/>
      <c r="AW3" s="585"/>
      <c r="AX3" s="585"/>
      <c r="AY3" s="585"/>
      <c r="AZ3" s="585"/>
      <c r="BA3" s="585"/>
      <c r="BB3" s="585"/>
      <c r="BC3" s="586"/>
    </row>
    <row r="4" spans="2:56" ht="9" customHeight="1" thickTop="1"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4"/>
      <c r="R4" s="354"/>
      <c r="S4" s="354"/>
      <c r="T4" s="354"/>
      <c r="U4" s="354"/>
      <c r="V4" s="354"/>
      <c r="W4" s="354"/>
      <c r="X4" s="354"/>
      <c r="Y4" s="354"/>
      <c r="Z4" s="354"/>
      <c r="AA4" s="354"/>
      <c r="AB4" s="354"/>
      <c r="AC4" s="354"/>
      <c r="AD4" s="354"/>
      <c r="AE4" s="354"/>
      <c r="AF4" s="354"/>
      <c r="AG4" s="354"/>
      <c r="AH4" s="354"/>
      <c r="AI4" s="354"/>
      <c r="AJ4" s="354"/>
      <c r="AK4" s="354"/>
      <c r="AL4" s="354"/>
      <c r="AM4" s="354"/>
      <c r="AN4" s="354"/>
      <c r="AO4" s="354"/>
      <c r="AP4" s="354"/>
      <c r="AQ4" s="354"/>
      <c r="AR4" s="354"/>
      <c r="AS4" s="354"/>
      <c r="AT4" s="354"/>
      <c r="AU4" s="354"/>
      <c r="AV4" s="354"/>
      <c r="AW4" s="354"/>
      <c r="AX4" s="354"/>
      <c r="AY4" s="354"/>
      <c r="AZ4" s="354"/>
      <c r="BA4" s="354"/>
      <c r="BB4" s="354"/>
      <c r="BC4" s="354"/>
      <c r="BD4" s="354"/>
    </row>
    <row r="5" spans="2:56" ht="30.75" customHeight="1">
      <c r="B5" s="583" t="s">
        <v>234</v>
      </c>
      <c r="C5" s="583"/>
      <c r="D5" s="583"/>
      <c r="E5" s="583"/>
      <c r="F5" s="583"/>
      <c r="G5" s="583"/>
      <c r="H5" s="583"/>
      <c r="I5" s="583"/>
      <c r="J5" s="583"/>
      <c r="K5" s="583"/>
      <c r="L5" s="583"/>
      <c r="M5" s="583"/>
      <c r="N5" s="583"/>
      <c r="O5" s="583"/>
      <c r="P5" s="583"/>
      <c r="Q5" s="583"/>
      <c r="R5" s="583"/>
      <c r="S5" s="583"/>
      <c r="T5" s="583"/>
      <c r="U5" s="583"/>
      <c r="V5" s="583"/>
      <c r="W5" s="583"/>
      <c r="X5" s="583"/>
      <c r="Y5" s="583"/>
      <c r="Z5" s="355"/>
      <c r="AA5" s="355"/>
      <c r="AB5" s="355"/>
      <c r="AC5" s="355"/>
      <c r="AD5" s="355"/>
      <c r="AE5" s="355"/>
      <c r="AF5" s="355"/>
      <c r="AG5" s="355"/>
      <c r="AH5" s="355"/>
      <c r="AI5" s="355"/>
      <c r="AJ5" s="355"/>
      <c r="AK5" s="355"/>
      <c r="AL5" s="355"/>
      <c r="AM5" s="355"/>
      <c r="AN5" s="355"/>
      <c r="AO5" s="355"/>
      <c r="AP5" s="355"/>
      <c r="AQ5" s="355"/>
      <c r="AR5" s="355"/>
      <c r="AS5" s="355"/>
      <c r="AT5" s="355"/>
      <c r="AU5" s="355"/>
      <c r="AV5" s="355"/>
      <c r="AW5" s="355"/>
      <c r="AX5" s="355"/>
      <c r="AY5" s="355"/>
      <c r="AZ5" s="355"/>
      <c r="BA5" s="355"/>
      <c r="BB5" s="355"/>
      <c r="BC5" s="355"/>
    </row>
    <row r="6" spans="2:56">
      <c r="J6" s="352" t="s">
        <v>233</v>
      </c>
    </row>
    <row r="7" spans="2:56" ht="9" customHeight="1"/>
    <row r="8" spans="2:56" ht="22.5" customHeight="1">
      <c r="B8" s="356" t="s">
        <v>109</v>
      </c>
      <c r="C8" s="357"/>
      <c r="D8" s="357"/>
      <c r="E8" s="357"/>
      <c r="F8" s="357"/>
      <c r="G8" s="357"/>
      <c r="H8" s="357"/>
      <c r="I8" s="357"/>
      <c r="J8" s="357"/>
      <c r="K8" s="357"/>
      <c r="L8" s="357"/>
      <c r="M8" s="357"/>
      <c r="N8" s="357"/>
      <c r="O8" s="356" t="s">
        <v>110</v>
      </c>
      <c r="P8" s="357"/>
      <c r="Q8" s="357"/>
      <c r="R8" s="357"/>
      <c r="S8" s="357"/>
      <c r="T8" s="357"/>
      <c r="U8" s="357"/>
      <c r="V8" s="357"/>
      <c r="W8" s="357"/>
      <c r="X8" s="357"/>
      <c r="Y8" s="357"/>
      <c r="Z8" s="358"/>
    </row>
    <row r="9" spans="2:56" ht="22.5" customHeight="1">
      <c r="B9" s="359">
        <v>1</v>
      </c>
      <c r="C9" s="577">
        <f>②男入力!D10</f>
        <v>0</v>
      </c>
      <c r="D9" s="577"/>
      <c r="E9" s="577"/>
      <c r="F9" s="577"/>
      <c r="G9" s="577">
        <f>②男入力!H10</f>
        <v>0</v>
      </c>
      <c r="H9" s="577"/>
      <c r="I9" s="577"/>
      <c r="J9" s="577"/>
      <c r="K9" s="357"/>
      <c r="L9" s="357"/>
      <c r="M9" s="357"/>
      <c r="N9" s="357"/>
      <c r="O9" s="359">
        <v>1</v>
      </c>
      <c r="P9" s="577">
        <f>③女入力!D10</f>
        <v>0</v>
      </c>
      <c r="Q9" s="577"/>
      <c r="R9" s="577"/>
      <c r="S9" s="577"/>
      <c r="T9" s="577">
        <f>③女入力!H10</f>
        <v>0</v>
      </c>
      <c r="U9" s="577"/>
      <c r="V9" s="577"/>
      <c r="W9" s="577"/>
      <c r="X9" s="357"/>
      <c r="Y9" s="357"/>
    </row>
    <row r="10" spans="2:56" ht="22.5" customHeight="1">
      <c r="B10" s="359">
        <v>2</v>
      </c>
      <c r="C10" s="577">
        <f>②男入力!D11</f>
        <v>0</v>
      </c>
      <c r="D10" s="577"/>
      <c r="E10" s="577"/>
      <c r="F10" s="577"/>
      <c r="G10" s="577">
        <f>②男入力!H11</f>
        <v>0</v>
      </c>
      <c r="H10" s="577"/>
      <c r="I10" s="577"/>
      <c r="J10" s="577"/>
      <c r="K10" s="357"/>
      <c r="L10" s="357"/>
      <c r="M10" s="357"/>
      <c r="N10" s="357"/>
      <c r="O10" s="359">
        <v>2</v>
      </c>
      <c r="P10" s="577">
        <f>③女入力!D11</f>
        <v>0</v>
      </c>
      <c r="Q10" s="577"/>
      <c r="R10" s="577"/>
      <c r="S10" s="577"/>
      <c r="T10" s="577">
        <f>③女入力!H11</f>
        <v>0</v>
      </c>
      <c r="U10" s="577"/>
      <c r="V10" s="577"/>
      <c r="W10" s="577"/>
      <c r="X10" s="357"/>
      <c r="Y10" s="357"/>
      <c r="Z10" s="358"/>
    </row>
    <row r="11" spans="2:56" ht="22.5" customHeight="1">
      <c r="B11" s="359">
        <v>3</v>
      </c>
      <c r="C11" s="577">
        <f>②男入力!D12</f>
        <v>0</v>
      </c>
      <c r="D11" s="577"/>
      <c r="E11" s="577"/>
      <c r="F11" s="577"/>
      <c r="G11" s="577">
        <f>②男入力!H12</f>
        <v>0</v>
      </c>
      <c r="H11" s="577"/>
      <c r="I11" s="577"/>
      <c r="J11" s="577"/>
      <c r="K11" s="357"/>
      <c r="L11" s="357"/>
      <c r="M11" s="357"/>
      <c r="N11" s="357"/>
      <c r="O11" s="359">
        <v>3</v>
      </c>
      <c r="P11" s="577">
        <f>③女入力!D12</f>
        <v>0</v>
      </c>
      <c r="Q11" s="577"/>
      <c r="R11" s="577"/>
      <c r="S11" s="577"/>
      <c r="T11" s="577">
        <f>③女入力!H12</f>
        <v>0</v>
      </c>
      <c r="U11" s="577"/>
      <c r="V11" s="577"/>
      <c r="W11" s="577"/>
      <c r="X11" s="357"/>
      <c r="Y11" s="357"/>
      <c r="Z11" s="358"/>
    </row>
    <row r="12" spans="2:56" ht="22.5" customHeight="1">
      <c r="B12" s="359">
        <v>4</v>
      </c>
      <c r="C12" s="577">
        <f>②男入力!D13</f>
        <v>0</v>
      </c>
      <c r="D12" s="577"/>
      <c r="E12" s="577"/>
      <c r="F12" s="577"/>
      <c r="G12" s="577">
        <f>②男入力!H13</f>
        <v>0</v>
      </c>
      <c r="H12" s="577"/>
      <c r="I12" s="577"/>
      <c r="J12" s="577"/>
      <c r="K12" s="357"/>
      <c r="L12" s="357"/>
      <c r="M12" s="357"/>
      <c r="N12" s="357"/>
      <c r="O12" s="359">
        <v>4</v>
      </c>
      <c r="P12" s="577">
        <f>③女入力!D13</f>
        <v>0</v>
      </c>
      <c r="Q12" s="577"/>
      <c r="R12" s="577"/>
      <c r="S12" s="577"/>
      <c r="T12" s="577">
        <f>③女入力!H13</f>
        <v>0</v>
      </c>
      <c r="U12" s="577"/>
      <c r="V12" s="577"/>
      <c r="W12" s="577"/>
      <c r="X12" s="357"/>
      <c r="Y12" s="357"/>
      <c r="Z12" s="358"/>
    </row>
    <row r="13" spans="2:56" ht="22.5" customHeight="1">
      <c r="B13" s="359">
        <v>5</v>
      </c>
      <c r="C13" s="577">
        <f>②男入力!D14</f>
        <v>0</v>
      </c>
      <c r="D13" s="577"/>
      <c r="E13" s="577"/>
      <c r="F13" s="577"/>
      <c r="G13" s="577">
        <f>②男入力!H14</f>
        <v>0</v>
      </c>
      <c r="H13" s="577"/>
      <c r="I13" s="577"/>
      <c r="J13" s="577"/>
      <c r="K13" s="357"/>
      <c r="L13" s="357"/>
      <c r="M13" s="357"/>
      <c r="N13" s="357"/>
      <c r="O13" s="359">
        <v>5</v>
      </c>
      <c r="P13" s="577">
        <f>③女入力!D14</f>
        <v>0</v>
      </c>
      <c r="Q13" s="577"/>
      <c r="R13" s="577"/>
      <c r="S13" s="577"/>
      <c r="T13" s="577">
        <f>③女入力!H14</f>
        <v>0</v>
      </c>
      <c r="U13" s="577"/>
      <c r="V13" s="577"/>
      <c r="W13" s="577"/>
      <c r="X13" s="357"/>
      <c r="Y13" s="357"/>
      <c r="Z13" s="358"/>
    </row>
    <row r="14" spans="2:56" ht="22.5" customHeight="1">
      <c r="B14" s="359">
        <v>6</v>
      </c>
      <c r="C14" s="577">
        <f>②男入力!D15</f>
        <v>0</v>
      </c>
      <c r="D14" s="577"/>
      <c r="E14" s="577"/>
      <c r="F14" s="577"/>
      <c r="G14" s="577">
        <f>②男入力!H15</f>
        <v>0</v>
      </c>
      <c r="H14" s="577"/>
      <c r="I14" s="577"/>
      <c r="J14" s="577"/>
      <c r="K14" s="357"/>
      <c r="L14" s="357"/>
      <c r="M14" s="357"/>
      <c r="N14" s="357"/>
      <c r="O14" s="359">
        <v>6</v>
      </c>
      <c r="P14" s="577">
        <f>③女入力!D15</f>
        <v>0</v>
      </c>
      <c r="Q14" s="577"/>
      <c r="R14" s="577"/>
      <c r="S14" s="577"/>
      <c r="T14" s="577">
        <f>③女入力!H15</f>
        <v>0</v>
      </c>
      <c r="U14" s="577"/>
      <c r="V14" s="577"/>
      <c r="W14" s="577"/>
      <c r="X14" s="357"/>
      <c r="Y14" s="357"/>
      <c r="Z14" s="358"/>
    </row>
    <row r="15" spans="2:56" ht="22.5" customHeight="1">
      <c r="B15" s="359">
        <v>7</v>
      </c>
      <c r="C15" s="577">
        <f>②男入力!D16</f>
        <v>0</v>
      </c>
      <c r="D15" s="577"/>
      <c r="E15" s="577"/>
      <c r="F15" s="577"/>
      <c r="G15" s="577">
        <f>②男入力!H16</f>
        <v>0</v>
      </c>
      <c r="H15" s="577"/>
      <c r="I15" s="577"/>
      <c r="J15" s="577"/>
      <c r="K15" s="357"/>
      <c r="L15" s="357"/>
      <c r="M15" s="357"/>
      <c r="N15" s="357"/>
      <c r="O15" s="359">
        <v>7</v>
      </c>
      <c r="P15" s="577">
        <f>③女入力!D16</f>
        <v>0</v>
      </c>
      <c r="Q15" s="577"/>
      <c r="R15" s="577"/>
      <c r="S15" s="577"/>
      <c r="T15" s="577">
        <f>③女入力!H16</f>
        <v>0</v>
      </c>
      <c r="U15" s="577"/>
      <c r="V15" s="577"/>
      <c r="W15" s="577"/>
      <c r="X15" s="357"/>
      <c r="Y15" s="357"/>
      <c r="Z15" s="358"/>
    </row>
    <row r="16" spans="2:56" ht="22.5" customHeight="1">
      <c r="B16" s="359">
        <v>8</v>
      </c>
      <c r="C16" s="577">
        <f>②男入力!D17</f>
        <v>0</v>
      </c>
      <c r="D16" s="577"/>
      <c r="E16" s="577"/>
      <c r="F16" s="577"/>
      <c r="G16" s="577">
        <f>②男入力!H17</f>
        <v>0</v>
      </c>
      <c r="H16" s="577"/>
      <c r="I16" s="577"/>
      <c r="J16" s="577"/>
      <c r="K16" s="357"/>
      <c r="L16" s="357"/>
      <c r="M16" s="357"/>
      <c r="N16" s="357"/>
      <c r="O16" s="359">
        <v>8</v>
      </c>
      <c r="P16" s="577">
        <f>③女入力!D17</f>
        <v>0</v>
      </c>
      <c r="Q16" s="577"/>
      <c r="R16" s="577"/>
      <c r="S16" s="577"/>
      <c r="T16" s="577">
        <f>③女入力!H17</f>
        <v>0</v>
      </c>
      <c r="U16" s="577"/>
      <c r="V16" s="577"/>
      <c r="W16" s="577"/>
      <c r="X16" s="357"/>
      <c r="Y16" s="357"/>
      <c r="Z16" s="358"/>
    </row>
    <row r="17" spans="2:26" ht="22.5" customHeight="1">
      <c r="B17" s="359">
        <v>9</v>
      </c>
      <c r="C17" s="577">
        <f>②男入力!D18</f>
        <v>0</v>
      </c>
      <c r="D17" s="577"/>
      <c r="E17" s="577"/>
      <c r="F17" s="577"/>
      <c r="G17" s="577">
        <f>②男入力!H18</f>
        <v>0</v>
      </c>
      <c r="H17" s="577"/>
      <c r="I17" s="577"/>
      <c r="J17" s="577"/>
      <c r="K17" s="357"/>
      <c r="L17" s="357"/>
      <c r="M17" s="357"/>
      <c r="N17" s="357"/>
      <c r="O17" s="359">
        <v>9</v>
      </c>
      <c r="P17" s="577">
        <f>③女入力!D18</f>
        <v>0</v>
      </c>
      <c r="Q17" s="577"/>
      <c r="R17" s="577"/>
      <c r="S17" s="577"/>
      <c r="T17" s="577">
        <f>③女入力!H18</f>
        <v>0</v>
      </c>
      <c r="U17" s="577"/>
      <c r="V17" s="577"/>
      <c r="W17" s="577"/>
      <c r="X17" s="357"/>
      <c r="Y17" s="357"/>
      <c r="Z17" s="358"/>
    </row>
    <row r="18" spans="2:26" ht="22.5" customHeight="1">
      <c r="B18" s="359">
        <v>10</v>
      </c>
      <c r="C18" s="577">
        <f>②男入力!D19</f>
        <v>0</v>
      </c>
      <c r="D18" s="577"/>
      <c r="E18" s="577"/>
      <c r="F18" s="577"/>
      <c r="G18" s="577">
        <f>②男入力!H19</f>
        <v>0</v>
      </c>
      <c r="H18" s="577"/>
      <c r="I18" s="577"/>
      <c r="J18" s="577"/>
      <c r="K18" s="357"/>
      <c r="L18" s="357"/>
      <c r="M18" s="357"/>
      <c r="N18" s="357"/>
      <c r="O18" s="359">
        <v>10</v>
      </c>
      <c r="P18" s="577">
        <f>③女入力!D19</f>
        <v>0</v>
      </c>
      <c r="Q18" s="577"/>
      <c r="R18" s="577"/>
      <c r="S18" s="577"/>
      <c r="T18" s="577">
        <f>③女入力!H19</f>
        <v>0</v>
      </c>
      <c r="U18" s="577"/>
      <c r="V18" s="577"/>
      <c r="W18" s="577"/>
      <c r="X18" s="357"/>
      <c r="Y18" s="357"/>
      <c r="Z18" s="358"/>
    </row>
    <row r="19" spans="2:26" ht="22.5" customHeight="1">
      <c r="B19" s="359">
        <v>11</v>
      </c>
      <c r="C19" s="577">
        <f>②男入力!D20</f>
        <v>0</v>
      </c>
      <c r="D19" s="577"/>
      <c r="E19" s="577"/>
      <c r="F19" s="577"/>
      <c r="G19" s="577">
        <f>②男入力!H20</f>
        <v>0</v>
      </c>
      <c r="H19" s="577"/>
      <c r="I19" s="577"/>
      <c r="J19" s="577"/>
      <c r="K19" s="357"/>
      <c r="L19" s="357"/>
      <c r="M19" s="357"/>
      <c r="N19" s="357"/>
      <c r="O19" s="359">
        <v>11</v>
      </c>
      <c r="P19" s="577">
        <f>③女入力!D20</f>
        <v>0</v>
      </c>
      <c r="Q19" s="577"/>
      <c r="R19" s="577"/>
      <c r="S19" s="577"/>
      <c r="T19" s="577">
        <f>③女入力!H20</f>
        <v>0</v>
      </c>
      <c r="U19" s="577"/>
      <c r="V19" s="577"/>
      <c r="W19" s="577"/>
      <c r="X19" s="357"/>
      <c r="Y19" s="357"/>
      <c r="Z19" s="358"/>
    </row>
    <row r="20" spans="2:26" ht="22.5" customHeight="1">
      <c r="B20" s="359">
        <v>12</v>
      </c>
      <c r="C20" s="577">
        <f>②男入力!D21</f>
        <v>0</v>
      </c>
      <c r="D20" s="577"/>
      <c r="E20" s="577"/>
      <c r="F20" s="577"/>
      <c r="G20" s="577">
        <f>②男入力!H21</f>
        <v>0</v>
      </c>
      <c r="H20" s="577"/>
      <c r="I20" s="577"/>
      <c r="J20" s="577"/>
      <c r="K20" s="357"/>
      <c r="L20" s="357"/>
      <c r="M20" s="357"/>
      <c r="N20" s="357"/>
      <c r="O20" s="359">
        <v>12</v>
      </c>
      <c r="P20" s="577">
        <f>③女入力!D21</f>
        <v>0</v>
      </c>
      <c r="Q20" s="577"/>
      <c r="R20" s="577"/>
      <c r="S20" s="577"/>
      <c r="T20" s="577">
        <f>③女入力!H21</f>
        <v>0</v>
      </c>
      <c r="U20" s="577"/>
      <c r="V20" s="577"/>
      <c r="W20" s="577"/>
      <c r="X20" s="357"/>
      <c r="Y20" s="357"/>
      <c r="Z20" s="358"/>
    </row>
    <row r="21" spans="2:26" ht="22.5" customHeight="1">
      <c r="B21" s="359">
        <v>13</v>
      </c>
      <c r="C21" s="577">
        <f>②男入力!D22</f>
        <v>0</v>
      </c>
      <c r="D21" s="577"/>
      <c r="E21" s="577"/>
      <c r="F21" s="577"/>
      <c r="G21" s="577">
        <f>②男入力!H22</f>
        <v>0</v>
      </c>
      <c r="H21" s="577"/>
      <c r="I21" s="577"/>
      <c r="J21" s="577"/>
      <c r="K21" s="357"/>
      <c r="L21" s="357"/>
      <c r="M21" s="357"/>
      <c r="N21" s="357"/>
      <c r="O21" s="360">
        <v>13</v>
      </c>
      <c r="P21" s="578">
        <f>③女入力!D22</f>
        <v>0</v>
      </c>
      <c r="Q21" s="578"/>
      <c r="R21" s="578"/>
      <c r="S21" s="578"/>
      <c r="T21" s="578">
        <f>③女入力!H22</f>
        <v>0</v>
      </c>
      <c r="U21" s="578"/>
      <c r="V21" s="578"/>
      <c r="W21" s="578"/>
      <c r="X21" s="357"/>
      <c r="Y21" s="357"/>
      <c r="Z21" s="358"/>
    </row>
    <row r="22" spans="2:26" ht="21">
      <c r="B22" s="359">
        <v>14</v>
      </c>
      <c r="C22" s="577">
        <f>②男入力!D23</f>
        <v>0</v>
      </c>
      <c r="D22" s="577"/>
      <c r="E22" s="577"/>
      <c r="F22" s="577"/>
      <c r="G22" s="577">
        <f>②男入力!H23</f>
        <v>0</v>
      </c>
      <c r="H22" s="577"/>
      <c r="I22" s="577"/>
      <c r="J22" s="577"/>
      <c r="K22" s="357"/>
      <c r="L22" s="357"/>
      <c r="M22" s="357"/>
      <c r="N22" s="357"/>
      <c r="O22" s="361">
        <v>14</v>
      </c>
      <c r="P22" s="579">
        <f>③女入力!D23</f>
        <v>0</v>
      </c>
      <c r="Q22" s="579"/>
      <c r="R22" s="579"/>
      <c r="S22" s="579"/>
      <c r="T22" s="579">
        <f>③女入力!H23</f>
        <v>0</v>
      </c>
      <c r="U22" s="579"/>
      <c r="V22" s="579"/>
      <c r="W22" s="579"/>
      <c r="X22" s="357"/>
      <c r="Y22" s="357"/>
    </row>
    <row r="23" spans="2:26" ht="21">
      <c r="B23" s="359">
        <v>15</v>
      </c>
      <c r="C23" s="577">
        <f>②男入力!D24</f>
        <v>0</v>
      </c>
      <c r="D23" s="577"/>
      <c r="E23" s="577"/>
      <c r="F23" s="577"/>
      <c r="G23" s="577">
        <f>②男入力!H24</f>
        <v>0</v>
      </c>
      <c r="H23" s="577"/>
      <c r="I23" s="577"/>
      <c r="J23" s="577"/>
      <c r="K23" s="357"/>
      <c r="L23" s="357"/>
      <c r="M23" s="357"/>
      <c r="N23" s="357"/>
      <c r="O23" s="361">
        <v>15</v>
      </c>
      <c r="P23" s="579">
        <f>③女入力!D24</f>
        <v>0</v>
      </c>
      <c r="Q23" s="579"/>
      <c r="R23" s="579"/>
      <c r="S23" s="579"/>
      <c r="T23" s="579">
        <f>③女入力!H24</f>
        <v>0</v>
      </c>
      <c r="U23" s="579"/>
      <c r="V23" s="579"/>
      <c r="W23" s="579"/>
      <c r="X23" s="357"/>
      <c r="Y23" s="357"/>
    </row>
    <row r="24" spans="2:26" ht="21" hidden="1">
      <c r="B24" s="359">
        <v>16</v>
      </c>
      <c r="C24" s="577">
        <f>②男入力!D25</f>
        <v>0</v>
      </c>
      <c r="D24" s="577"/>
      <c r="E24" s="577"/>
      <c r="F24" s="577"/>
      <c r="G24" s="577">
        <f>②男入力!H25</f>
        <v>0</v>
      </c>
      <c r="H24" s="577"/>
      <c r="I24" s="577"/>
      <c r="J24" s="577"/>
      <c r="K24" s="357"/>
      <c r="L24" s="357"/>
      <c r="M24" s="357"/>
      <c r="N24" s="357"/>
      <c r="O24" s="362">
        <v>16</v>
      </c>
      <c r="P24" s="587">
        <f>③女入力!D25</f>
        <v>0</v>
      </c>
      <c r="Q24" s="587"/>
      <c r="R24" s="587"/>
      <c r="S24" s="587"/>
      <c r="T24" s="587">
        <f>③女入力!H25</f>
        <v>0</v>
      </c>
      <c r="U24" s="587"/>
      <c r="V24" s="587"/>
      <c r="W24" s="587"/>
      <c r="X24" s="357"/>
      <c r="Y24" s="357"/>
    </row>
    <row r="25" spans="2:26" ht="21" hidden="1">
      <c r="B25" s="359">
        <v>17</v>
      </c>
      <c r="C25" s="577">
        <f>②男入力!D26</f>
        <v>0</v>
      </c>
      <c r="D25" s="577"/>
      <c r="E25" s="577"/>
      <c r="F25" s="577"/>
      <c r="G25" s="577">
        <f>②男入力!H26</f>
        <v>0</v>
      </c>
      <c r="H25" s="577"/>
      <c r="I25" s="577"/>
      <c r="J25" s="577"/>
    </row>
    <row r="26" spans="2:26" ht="21" hidden="1">
      <c r="B26" s="359">
        <v>18</v>
      </c>
      <c r="C26" s="577">
        <f>②男入力!D27</f>
        <v>0</v>
      </c>
      <c r="D26" s="577"/>
      <c r="E26" s="577"/>
      <c r="F26" s="577"/>
      <c r="G26" s="577">
        <f>②男入力!H27</f>
        <v>0</v>
      </c>
      <c r="H26" s="577"/>
      <c r="I26" s="577"/>
      <c r="J26" s="577"/>
    </row>
    <row r="27" spans="2:26" ht="21" hidden="1">
      <c r="B27" s="359">
        <v>19</v>
      </c>
      <c r="C27" s="577">
        <f>②男入力!D28</f>
        <v>0</v>
      </c>
      <c r="D27" s="577"/>
      <c r="E27" s="577"/>
      <c r="F27" s="577"/>
      <c r="G27" s="577">
        <f>②男入力!H28</f>
        <v>0</v>
      </c>
      <c r="H27" s="577"/>
      <c r="I27" s="577"/>
      <c r="J27" s="577"/>
    </row>
    <row r="28" spans="2:26" ht="21" hidden="1">
      <c r="B28" s="359">
        <v>20</v>
      </c>
      <c r="C28" s="577">
        <f>②男入力!D29</f>
        <v>0</v>
      </c>
      <c r="D28" s="577"/>
      <c r="E28" s="577"/>
      <c r="F28" s="577"/>
      <c r="G28" s="577">
        <f>②男入力!H29</f>
        <v>0</v>
      </c>
      <c r="H28" s="577"/>
      <c r="I28" s="577"/>
      <c r="J28" s="577"/>
    </row>
    <row r="29" spans="2:26" ht="21" hidden="1">
      <c r="B29" s="359">
        <v>21</v>
      </c>
      <c r="C29" s="577">
        <f>②男入力!D30</f>
        <v>0</v>
      </c>
      <c r="D29" s="577"/>
      <c r="E29" s="577"/>
      <c r="F29" s="577"/>
      <c r="G29" s="577">
        <f>②男入力!H30</f>
        <v>0</v>
      </c>
      <c r="H29" s="577"/>
      <c r="I29" s="577"/>
      <c r="J29" s="577"/>
    </row>
    <row r="30" spans="2:26" ht="21" hidden="1">
      <c r="B30" s="359">
        <v>22</v>
      </c>
      <c r="C30" s="577">
        <f>②男入力!D31</f>
        <v>0</v>
      </c>
      <c r="D30" s="577"/>
      <c r="E30" s="577"/>
      <c r="F30" s="577"/>
      <c r="G30" s="577">
        <f>②男入力!H31</f>
        <v>0</v>
      </c>
      <c r="H30" s="577"/>
      <c r="I30" s="577"/>
      <c r="J30" s="577"/>
    </row>
    <row r="31" spans="2:26" ht="21" hidden="1">
      <c r="B31" s="359">
        <v>23</v>
      </c>
      <c r="C31" s="577">
        <f>②男入力!D32</f>
        <v>0</v>
      </c>
      <c r="D31" s="577"/>
      <c r="E31" s="577"/>
      <c r="F31" s="577"/>
      <c r="G31" s="577">
        <f>②男入力!H32</f>
        <v>0</v>
      </c>
      <c r="H31" s="577"/>
      <c r="I31" s="577"/>
      <c r="J31" s="577"/>
    </row>
    <row r="32" spans="2:26" ht="21" hidden="1">
      <c r="B32" s="359">
        <v>24</v>
      </c>
      <c r="C32" s="577">
        <f>②男入力!D33</f>
        <v>0</v>
      </c>
      <c r="D32" s="577"/>
      <c r="E32" s="577"/>
      <c r="F32" s="577"/>
      <c r="G32" s="577">
        <f>②男入力!H33</f>
        <v>0</v>
      </c>
      <c r="H32" s="577"/>
      <c r="I32" s="577"/>
      <c r="J32" s="577"/>
    </row>
  </sheetData>
  <customSheetViews>
    <customSheetView guid="{5D963F3A-B207-4215-A36A-BBA0BD90DFE4}" showGridLines="0">
      <selection activeCell="T1" sqref="T1"/>
      <pageMargins left="0.39370078740157483" right="0.35433070866141736" top="0.31496062992125984" bottom="0.31496062992125984" header="0.23622047244094491" footer="0.19685039370078741"/>
      <printOptions horizontalCentered="1" verticalCentered="1"/>
      <pageSetup paperSize="9" scale="74" orientation="landscape" horizontalDpi="4294967293" r:id="rId1"/>
      <headerFooter alignWithMargins="0"/>
    </customSheetView>
  </customSheetViews>
  <mergeCells count="83">
    <mergeCell ref="P23:S23"/>
    <mergeCell ref="T23:W23"/>
    <mergeCell ref="P24:S24"/>
    <mergeCell ref="T24:W24"/>
    <mergeCell ref="C30:F30"/>
    <mergeCell ref="G30:J30"/>
    <mergeCell ref="C24:F24"/>
    <mergeCell ref="G24:J24"/>
    <mergeCell ref="C25:F25"/>
    <mergeCell ref="G25:J25"/>
    <mergeCell ref="C26:F26"/>
    <mergeCell ref="G26:J26"/>
    <mergeCell ref="C31:F31"/>
    <mergeCell ref="G31:J31"/>
    <mergeCell ref="C32:F32"/>
    <mergeCell ref="G32:J32"/>
    <mergeCell ref="C27:F27"/>
    <mergeCell ref="G27:J27"/>
    <mergeCell ref="C28:F28"/>
    <mergeCell ref="G28:J28"/>
    <mergeCell ref="C29:F29"/>
    <mergeCell ref="G29:J29"/>
    <mergeCell ref="C11:F11"/>
    <mergeCell ref="G11:J11"/>
    <mergeCell ref="C12:F12"/>
    <mergeCell ref="G12:J12"/>
    <mergeCell ref="D1:J1"/>
    <mergeCell ref="B5:Y5"/>
    <mergeCell ref="B3:BC3"/>
    <mergeCell ref="C9:F9"/>
    <mergeCell ref="G9:J9"/>
    <mergeCell ref="P9:S9"/>
    <mergeCell ref="T9:W9"/>
    <mergeCell ref="C10:F10"/>
    <mergeCell ref="G10:J10"/>
    <mergeCell ref="P10:S10"/>
    <mergeCell ref="T10:W10"/>
    <mergeCell ref="P11:S11"/>
    <mergeCell ref="C16:F16"/>
    <mergeCell ref="G16:J16"/>
    <mergeCell ref="C17:F17"/>
    <mergeCell ref="G17:J17"/>
    <mergeCell ref="C18:F18"/>
    <mergeCell ref="G18:J18"/>
    <mergeCell ref="C13:F13"/>
    <mergeCell ref="G13:J13"/>
    <mergeCell ref="C14:F14"/>
    <mergeCell ref="G14:J14"/>
    <mergeCell ref="C15:F15"/>
    <mergeCell ref="G15:J15"/>
    <mergeCell ref="T20:W20"/>
    <mergeCell ref="C23:F23"/>
    <mergeCell ref="G23:J23"/>
    <mergeCell ref="P20:S20"/>
    <mergeCell ref="C19:F19"/>
    <mergeCell ref="G19:J19"/>
    <mergeCell ref="C20:F20"/>
    <mergeCell ref="G20:J20"/>
    <mergeCell ref="C21:F21"/>
    <mergeCell ref="G21:J21"/>
    <mergeCell ref="C22:F22"/>
    <mergeCell ref="G22:J22"/>
    <mergeCell ref="P21:S21"/>
    <mergeCell ref="T21:W21"/>
    <mergeCell ref="P22:S22"/>
    <mergeCell ref="T22:W22"/>
    <mergeCell ref="P17:S17"/>
    <mergeCell ref="T17:W17"/>
    <mergeCell ref="P18:S18"/>
    <mergeCell ref="T18:W18"/>
    <mergeCell ref="P19:S19"/>
    <mergeCell ref="T19:W19"/>
    <mergeCell ref="P14:S14"/>
    <mergeCell ref="T14:W14"/>
    <mergeCell ref="P15:S15"/>
    <mergeCell ref="T15:W15"/>
    <mergeCell ref="P16:S16"/>
    <mergeCell ref="T16:W16"/>
    <mergeCell ref="T11:W11"/>
    <mergeCell ref="P12:S12"/>
    <mergeCell ref="T12:W12"/>
    <mergeCell ref="P13:S13"/>
    <mergeCell ref="T13:W13"/>
  </mergeCells>
  <phoneticPr fontId="2"/>
  <hyperlinks>
    <hyperlink ref="D1" location="Top!A1" display="Topへ戻る"/>
  </hyperlinks>
  <printOptions horizontalCentered="1" verticalCentered="1"/>
  <pageMargins left="0.39370078740157483" right="0.35433070866141736" top="0.31496062992125984" bottom="0.31496062992125984" header="0.23622047244094491" footer="0.19685039370078741"/>
  <pageSetup paperSize="9" scale="74" orientation="landscape" horizontalDpi="4294967293" r:id="rId2"/>
  <headerFooter alignWithMargins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79998168889431442"/>
  </sheetPr>
  <dimension ref="B1:AL40"/>
  <sheetViews>
    <sheetView showGridLines="0" showZeros="0" view="pageBreakPreview" zoomScaleNormal="98" zoomScaleSheetLayoutView="100" workbookViewId="0">
      <pane xSplit="2" ySplit="9" topLeftCell="C37" activePane="bottomRight" state="frozen"/>
      <selection pane="topRight" activeCell="D1" sqref="D1"/>
      <selection pane="bottomLeft" activeCell="A9" sqref="A9"/>
      <selection pane="bottomRight" activeCell="AF15" sqref="AF15"/>
    </sheetView>
  </sheetViews>
  <sheetFormatPr defaultColWidth="9" defaultRowHeight="13.5"/>
  <cols>
    <col min="1" max="1" width="2.625" style="1" customWidth="1"/>
    <col min="2" max="17" width="3.125" style="1" customWidth="1"/>
    <col min="18" max="20" width="2.625" style="1" customWidth="1"/>
    <col min="21" max="21" width="8.375" style="1" customWidth="1"/>
    <col min="22" max="22" width="6.5" style="1" customWidth="1"/>
    <col min="23" max="23" width="8.875" style="1" customWidth="1"/>
    <col min="24" max="25" width="9" style="1" customWidth="1"/>
    <col min="26" max="26" width="9" style="1" hidden="1" customWidth="1"/>
    <col min="27" max="27" width="2.875" style="1" customWidth="1"/>
    <col min="28" max="28" width="1.125" style="1" customWidth="1"/>
    <col min="29" max="29" width="11.5" style="1" customWidth="1"/>
    <col min="30" max="30" width="5.375" style="1" customWidth="1"/>
    <col min="31" max="31" width="11.875" style="1" hidden="1" customWidth="1"/>
    <col min="32" max="32" width="11.875" style="1" customWidth="1"/>
    <col min="33" max="35" width="9" style="1" customWidth="1"/>
    <col min="36" max="38" width="9" style="1" hidden="1" customWidth="1"/>
    <col min="39" max="39" width="9" style="1" customWidth="1"/>
    <col min="40" max="40" width="9" style="1"/>
    <col min="41" max="42" width="9" style="1" customWidth="1"/>
    <col min="43" max="16384" width="9" style="1"/>
  </cols>
  <sheetData>
    <row r="1" spans="2:38" ht="26.25" customHeight="1">
      <c r="D1" s="568" t="s">
        <v>82</v>
      </c>
      <c r="E1" s="569"/>
      <c r="F1" s="569"/>
      <c r="G1" s="569"/>
      <c r="H1" s="569"/>
      <c r="I1" s="570"/>
      <c r="Z1" s="72"/>
      <c r="AA1" s="588"/>
      <c r="AB1" s="588"/>
      <c r="AC1" s="588"/>
      <c r="AD1" s="588"/>
      <c r="AE1" s="588"/>
      <c r="AF1" s="72"/>
      <c r="AG1" s="588"/>
      <c r="AH1" s="588"/>
      <c r="AI1" s="72"/>
    </row>
    <row r="2" spans="2:38" ht="11.25" customHeight="1">
      <c r="M2" s="73"/>
      <c r="N2" s="74"/>
      <c r="O2" s="212" t="s">
        <v>97</v>
      </c>
      <c r="P2" s="212"/>
      <c r="Q2" s="212"/>
      <c r="R2" s="212"/>
      <c r="S2" s="212"/>
      <c r="T2" s="72"/>
      <c r="U2" s="219"/>
      <c r="V2" s="212" t="s">
        <v>98</v>
      </c>
      <c r="W2" s="212"/>
      <c r="X2" s="212"/>
      <c r="Y2" s="212"/>
      <c r="Z2" s="212"/>
      <c r="AA2" s="212"/>
    </row>
    <row r="3" spans="2:38" ht="32.25">
      <c r="C3" s="52" t="s">
        <v>104</v>
      </c>
      <c r="D3" s="3"/>
      <c r="E3" s="3"/>
      <c r="F3" s="3"/>
      <c r="G3" s="4"/>
      <c r="H3" s="48"/>
      <c r="I3" s="2"/>
      <c r="J3" s="2"/>
      <c r="K3" s="2"/>
      <c r="L3" s="2"/>
      <c r="M3" s="2"/>
      <c r="N3" s="2"/>
    </row>
    <row r="4" spans="2:38" ht="13.5" customHeight="1"/>
    <row r="5" spans="2:38" ht="18" thickBot="1">
      <c r="C5" s="589" t="s">
        <v>80</v>
      </c>
      <c r="D5" s="590"/>
      <c r="E5" s="590"/>
      <c r="F5" s="590"/>
      <c r="G5" s="590"/>
      <c r="H5" s="590"/>
      <c r="I5" s="590"/>
      <c r="J5" s="590"/>
      <c r="K5" s="591"/>
      <c r="L5" s="591"/>
      <c r="M5" s="591"/>
      <c r="N5" s="25"/>
      <c r="P5" s="131"/>
      <c r="Q5" s="131"/>
    </row>
    <row r="6" spans="2:38" ht="13.5" customHeight="1">
      <c r="B6" s="553" t="s">
        <v>42</v>
      </c>
      <c r="C6" s="539" t="s">
        <v>62</v>
      </c>
      <c r="D6" s="540"/>
      <c r="E6" s="540"/>
      <c r="F6" s="540"/>
      <c r="G6" s="540"/>
      <c r="H6" s="540"/>
      <c r="I6" s="540"/>
      <c r="J6" s="541"/>
      <c r="K6" s="424" t="s">
        <v>9</v>
      </c>
      <c r="L6" s="424"/>
      <c r="M6" s="424"/>
      <c r="N6" s="603" t="s">
        <v>65</v>
      </c>
      <c r="O6" s="560"/>
      <c r="P6" s="560"/>
      <c r="Q6" s="604"/>
    </row>
    <row r="7" spans="2:38" ht="14.25" customHeight="1">
      <c r="B7" s="554"/>
      <c r="C7" s="542" t="s">
        <v>10</v>
      </c>
      <c r="D7" s="521"/>
      <c r="E7" s="521"/>
      <c r="F7" s="521"/>
      <c r="G7" s="524" t="s">
        <v>11</v>
      </c>
      <c r="H7" s="521"/>
      <c r="I7" s="521"/>
      <c r="J7" s="525"/>
      <c r="K7" s="394"/>
      <c r="L7" s="394"/>
      <c r="M7" s="394"/>
      <c r="N7" s="562"/>
      <c r="O7" s="562"/>
      <c r="P7" s="562"/>
      <c r="Q7" s="605"/>
      <c r="U7" s="592" t="s">
        <v>76</v>
      </c>
      <c r="V7" s="592"/>
      <c r="W7" s="592"/>
      <c r="X7" s="592"/>
      <c r="Y7" s="592"/>
      <c r="Z7" s="135"/>
      <c r="AC7" s="592" t="s">
        <v>77</v>
      </c>
      <c r="AD7" s="592"/>
      <c r="AE7" s="592"/>
      <c r="AF7" s="592"/>
      <c r="AG7" s="592"/>
      <c r="AH7" s="592"/>
    </row>
    <row r="8" spans="2:38" ht="14.25" customHeight="1" thickBot="1">
      <c r="B8" s="555"/>
      <c r="C8" s="544"/>
      <c r="D8" s="523"/>
      <c r="E8" s="523"/>
      <c r="F8" s="523"/>
      <c r="G8" s="526"/>
      <c r="H8" s="523"/>
      <c r="I8" s="523"/>
      <c r="J8" s="527"/>
      <c r="K8" s="519"/>
      <c r="L8" s="519"/>
      <c r="M8" s="519"/>
      <c r="N8" s="523"/>
      <c r="O8" s="523"/>
      <c r="P8" s="523"/>
      <c r="Q8" s="606"/>
      <c r="U8" s="593"/>
      <c r="V8" s="593"/>
      <c r="W8" s="593"/>
      <c r="X8" s="593"/>
      <c r="Y8" s="593"/>
      <c r="Z8" s="136"/>
      <c r="AC8" s="593"/>
      <c r="AD8" s="593"/>
      <c r="AE8" s="593"/>
      <c r="AF8" s="593"/>
      <c r="AG8" s="593"/>
      <c r="AH8" s="593"/>
    </row>
    <row r="9" spans="2:38" ht="14.25" customHeight="1" thickBot="1">
      <c r="B9" s="42" t="s">
        <v>48</v>
      </c>
      <c r="C9" s="594" t="s">
        <v>12</v>
      </c>
      <c r="D9" s="595"/>
      <c r="E9" s="595"/>
      <c r="F9" s="596"/>
      <c r="G9" s="597" t="s">
        <v>13</v>
      </c>
      <c r="H9" s="595"/>
      <c r="I9" s="595"/>
      <c r="J9" s="598"/>
      <c r="K9" s="599">
        <v>93</v>
      </c>
      <c r="L9" s="600"/>
      <c r="M9" s="601"/>
      <c r="N9" s="551" t="s">
        <v>128</v>
      </c>
      <c r="O9" s="551"/>
      <c r="P9" s="551"/>
      <c r="Q9" s="602"/>
      <c r="U9" s="97" t="s">
        <v>4</v>
      </c>
      <c r="V9" s="98" t="s">
        <v>71</v>
      </c>
      <c r="W9" s="98" t="s">
        <v>78</v>
      </c>
      <c r="X9" s="98" t="s">
        <v>79</v>
      </c>
      <c r="Y9" s="102" t="s">
        <v>38</v>
      </c>
      <c r="Z9" s="164" t="s">
        <v>129</v>
      </c>
      <c r="AC9" s="101" t="s">
        <v>168</v>
      </c>
      <c r="AD9" s="98" t="s">
        <v>71</v>
      </c>
      <c r="AE9" s="155" t="s">
        <v>177</v>
      </c>
      <c r="AF9" s="98" t="s">
        <v>169</v>
      </c>
      <c r="AG9" s="98" t="s">
        <v>78</v>
      </c>
      <c r="AH9" s="102" t="s">
        <v>79</v>
      </c>
      <c r="AI9"/>
    </row>
    <row r="10" spans="2:38">
      <c r="B10" s="103">
        <v>1</v>
      </c>
      <c r="C10" s="607">
        <f>②男入力!D10</f>
        <v>0</v>
      </c>
      <c r="D10" s="414"/>
      <c r="E10" s="414"/>
      <c r="F10" s="608"/>
      <c r="G10" s="609">
        <f>②男入力!H10</f>
        <v>0</v>
      </c>
      <c r="H10" s="414"/>
      <c r="I10" s="414"/>
      <c r="J10" s="415"/>
      <c r="K10" s="610">
        <f>②男入力!AL10</f>
        <v>0</v>
      </c>
      <c r="L10" s="611"/>
      <c r="M10" s="612"/>
      <c r="N10" s="613" t="str">
        <f>②男入力!AO10</f>
        <v/>
      </c>
      <c r="O10" s="613"/>
      <c r="P10" s="613"/>
      <c r="Q10" s="614"/>
      <c r="R10" s="27"/>
      <c r="S10" s="27"/>
      <c r="T10" s="218" t="str">
        <f>IF(Y10&gt;=Y11,"○","×")</f>
        <v>○</v>
      </c>
      <c r="U10" s="107" t="s">
        <v>27</v>
      </c>
      <c r="V10" s="62"/>
      <c r="W10" s="213" t="str">
        <f>IF(V10=0,"",VLOOKUP(V10,$B$10:$M$30,2))</f>
        <v/>
      </c>
      <c r="X10" s="213" t="str">
        <f>IF(V10=0,"",VLOOKUP(V10,$B$10:$M$30,6))</f>
        <v/>
      </c>
      <c r="Y10" s="63" t="str">
        <f>IF(V10=0,"",VLOOKUP(V10,$B$10:$R$30,10))</f>
        <v/>
      </c>
      <c r="Z10" s="165"/>
      <c r="AB10" s="94"/>
      <c r="AC10" s="211" t="s">
        <v>49</v>
      </c>
      <c r="AD10" s="51"/>
      <c r="AE10" s="51"/>
      <c r="AF10" s="50" t="str">
        <f>IF(AD10=0,"",VLOOKUP(AD10,$B$10:$Q$33,13))</f>
        <v/>
      </c>
      <c r="AG10" s="50" t="str">
        <f>IF(AD10=0,"",VLOOKUP(AD10,$B$10:$Q$33,2))</f>
        <v/>
      </c>
      <c r="AH10" s="65" t="str">
        <f t="shared" ref="AH10:AH14" si="0">IF(AD10=0,"",VLOOKUP(AD10,$B$9:$Q$33,6))</f>
        <v/>
      </c>
      <c r="AI10"/>
      <c r="AJ10" s="1">
        <v>1</v>
      </c>
      <c r="AK10" s="1">
        <f>V10</f>
        <v>0</v>
      </c>
      <c r="AL10" s="1">
        <f>IF(COUNTIF($AK$10:$AK$40,AJ10)&gt;0,1,0)</f>
        <v>0</v>
      </c>
    </row>
    <row r="11" spans="2:38">
      <c r="B11" s="99">
        <v>2</v>
      </c>
      <c r="C11" s="615">
        <f>②男入力!D11</f>
        <v>0</v>
      </c>
      <c r="D11" s="616"/>
      <c r="E11" s="616"/>
      <c r="F11" s="617"/>
      <c r="G11" s="618">
        <f>②男入力!H11</f>
        <v>0</v>
      </c>
      <c r="H11" s="616"/>
      <c r="I11" s="616"/>
      <c r="J11" s="619"/>
      <c r="K11" s="620">
        <f>②男入力!AL11</f>
        <v>0</v>
      </c>
      <c r="L11" s="621"/>
      <c r="M11" s="622"/>
      <c r="N11" s="623" t="str">
        <f>②男入力!AO11</f>
        <v/>
      </c>
      <c r="O11" s="623"/>
      <c r="P11" s="623"/>
      <c r="Q11" s="624"/>
      <c r="R11" s="47"/>
      <c r="S11" s="47"/>
      <c r="T11" s="218" t="str">
        <f>IF(AND(Y11&gt;=Y12,Y11&lt;=Y10),"○","×")</f>
        <v>○</v>
      </c>
      <c r="U11" s="95" t="s">
        <v>28</v>
      </c>
      <c r="V11" s="46"/>
      <c r="W11" s="50" t="str">
        <f t="shared" ref="W11:W16" si="1">IF(V11=0,"",VLOOKUP(V11,$B$10:$M$30,2))</f>
        <v/>
      </c>
      <c r="X11" s="50" t="str">
        <f t="shared" ref="X11:X16" si="2">IF(V11=0,"",VLOOKUP(V11,$B$10:$M$30,6))</f>
        <v/>
      </c>
      <c r="Y11" s="65" t="str">
        <f t="shared" ref="Y11:Y16" si="3">IF(V11=0,"",VLOOKUP(V11,$B$10:$R$30,10))</f>
        <v/>
      </c>
      <c r="Z11" s="166"/>
      <c r="AB11" s="94"/>
      <c r="AC11" s="64" t="s">
        <v>143</v>
      </c>
      <c r="AD11" s="46"/>
      <c r="AE11" s="46"/>
      <c r="AF11" s="214" t="str">
        <f t="shared" ref="AF11:AF33" si="4">IF(AD11=0,"",VLOOKUP(AD11,$B$10:$Q$33,13))</f>
        <v/>
      </c>
      <c r="AG11" s="214" t="str">
        <f t="shared" ref="AG11:AG33" si="5">IF(AD11=0,"",VLOOKUP(AD11,$B$10:$Q$33,2))</f>
        <v/>
      </c>
      <c r="AH11" s="364" t="str">
        <f t="shared" si="0"/>
        <v/>
      </c>
      <c r="AI11"/>
      <c r="AJ11" s="1">
        <v>2</v>
      </c>
      <c r="AK11" s="1">
        <f t="shared" ref="AK11:AK16" si="6">V11</f>
        <v>0</v>
      </c>
      <c r="AL11" s="1">
        <f t="shared" ref="AL11:AL33" si="7">IF(COUNTIF($AK$10:$AK$40,AJ11)&gt;0,1,0)</f>
        <v>0</v>
      </c>
    </row>
    <row r="12" spans="2:38">
      <c r="B12" s="99">
        <v>3</v>
      </c>
      <c r="C12" s="615">
        <f>②男入力!D12</f>
        <v>0</v>
      </c>
      <c r="D12" s="616"/>
      <c r="E12" s="616"/>
      <c r="F12" s="617"/>
      <c r="G12" s="618">
        <f>②男入力!H12</f>
        <v>0</v>
      </c>
      <c r="H12" s="616"/>
      <c r="I12" s="616"/>
      <c r="J12" s="619"/>
      <c r="K12" s="620">
        <f>②男入力!AL12</f>
        <v>0</v>
      </c>
      <c r="L12" s="621"/>
      <c r="M12" s="622"/>
      <c r="N12" s="623" t="str">
        <f>②男入力!AO12</f>
        <v/>
      </c>
      <c r="O12" s="623"/>
      <c r="P12" s="623"/>
      <c r="Q12" s="624"/>
      <c r="R12" s="47"/>
      <c r="S12" s="47"/>
      <c r="T12" s="218" t="str">
        <f>IF(AND(Y12&gt;=Y13,Y12&lt;=Y11),"○","×")</f>
        <v>○</v>
      </c>
      <c r="U12" s="95" t="s">
        <v>29</v>
      </c>
      <c r="V12" s="46"/>
      <c r="W12" s="50" t="str">
        <f t="shared" si="1"/>
        <v/>
      </c>
      <c r="X12" s="50" t="str">
        <f t="shared" si="2"/>
        <v/>
      </c>
      <c r="Y12" s="65" t="str">
        <f t="shared" si="3"/>
        <v/>
      </c>
      <c r="Z12" s="166"/>
      <c r="AB12" s="94"/>
      <c r="AC12" s="64" t="s">
        <v>145</v>
      </c>
      <c r="AD12" s="46"/>
      <c r="AE12" s="46"/>
      <c r="AF12" s="214" t="str">
        <f t="shared" si="4"/>
        <v/>
      </c>
      <c r="AG12" s="214" t="str">
        <f t="shared" si="5"/>
        <v/>
      </c>
      <c r="AH12" s="364" t="str">
        <f t="shared" si="0"/>
        <v/>
      </c>
      <c r="AI12"/>
      <c r="AJ12" s="1">
        <v>3</v>
      </c>
      <c r="AK12" s="1">
        <f t="shared" si="6"/>
        <v>0</v>
      </c>
      <c r="AL12" s="1">
        <f t="shared" si="7"/>
        <v>0</v>
      </c>
    </row>
    <row r="13" spans="2:38">
      <c r="B13" s="99">
        <v>4</v>
      </c>
      <c r="C13" s="615">
        <f>②男入力!D13</f>
        <v>0</v>
      </c>
      <c r="D13" s="616"/>
      <c r="E13" s="616"/>
      <c r="F13" s="617"/>
      <c r="G13" s="618">
        <f>②男入力!H13</f>
        <v>0</v>
      </c>
      <c r="H13" s="616"/>
      <c r="I13" s="616"/>
      <c r="J13" s="619"/>
      <c r="K13" s="620">
        <f>②男入力!AL13</f>
        <v>0</v>
      </c>
      <c r="L13" s="621"/>
      <c r="M13" s="622"/>
      <c r="N13" s="623" t="str">
        <f>②男入力!AO13</f>
        <v/>
      </c>
      <c r="O13" s="623"/>
      <c r="P13" s="623"/>
      <c r="Q13" s="624"/>
      <c r="R13" s="47"/>
      <c r="S13" s="47"/>
      <c r="T13" s="218" t="str">
        <f>IF(AND(Y13&gt;=Y14,Y13&lt;=Y12),"○","×")</f>
        <v>○</v>
      </c>
      <c r="U13" s="95" t="s">
        <v>72</v>
      </c>
      <c r="V13" s="46"/>
      <c r="W13" s="50" t="str">
        <f t="shared" si="1"/>
        <v/>
      </c>
      <c r="X13" s="50" t="str">
        <f t="shared" si="2"/>
        <v/>
      </c>
      <c r="Y13" s="65" t="str">
        <f>IF(V13=0,"",VLOOKUP(V13,$B$10:$R$30,10))</f>
        <v/>
      </c>
      <c r="Z13" s="166"/>
      <c r="AB13" s="94"/>
      <c r="AC13" s="64" t="s">
        <v>147</v>
      </c>
      <c r="AD13" s="46"/>
      <c r="AE13" s="46"/>
      <c r="AF13" s="214" t="str">
        <f t="shared" si="4"/>
        <v/>
      </c>
      <c r="AG13" s="214" t="str">
        <f t="shared" si="5"/>
        <v/>
      </c>
      <c r="AH13" s="364" t="str">
        <f t="shared" si="0"/>
        <v/>
      </c>
      <c r="AI13"/>
      <c r="AJ13" s="1">
        <v>4</v>
      </c>
      <c r="AK13" s="1">
        <f t="shared" si="6"/>
        <v>0</v>
      </c>
      <c r="AL13" s="1">
        <f t="shared" si="7"/>
        <v>0</v>
      </c>
    </row>
    <row r="14" spans="2:38">
      <c r="B14" s="99">
        <v>5</v>
      </c>
      <c r="C14" s="615">
        <f>②男入力!D14</f>
        <v>0</v>
      </c>
      <c r="D14" s="616"/>
      <c r="E14" s="616"/>
      <c r="F14" s="617"/>
      <c r="G14" s="618">
        <f>②男入力!H14</f>
        <v>0</v>
      </c>
      <c r="H14" s="616"/>
      <c r="I14" s="616"/>
      <c r="J14" s="619"/>
      <c r="K14" s="620">
        <f>②男入力!AL14</f>
        <v>0</v>
      </c>
      <c r="L14" s="621"/>
      <c r="M14" s="622"/>
      <c r="N14" s="623" t="str">
        <f>②男入力!AO14</f>
        <v/>
      </c>
      <c r="O14" s="623"/>
      <c r="P14" s="623"/>
      <c r="Q14" s="624"/>
      <c r="R14" s="47"/>
      <c r="S14" s="47"/>
      <c r="T14" s="218" t="str">
        <f>IF(Y14&lt;=Y13,"○","×")</f>
        <v>○</v>
      </c>
      <c r="U14" s="95" t="s">
        <v>31</v>
      </c>
      <c r="V14" s="46"/>
      <c r="W14" s="50" t="str">
        <f t="shared" si="1"/>
        <v/>
      </c>
      <c r="X14" s="50" t="str">
        <f t="shared" si="2"/>
        <v/>
      </c>
      <c r="Y14" s="65" t="str">
        <f>IF(V14=0,"",VLOOKUP(V14,$B$10:$R$30,10))</f>
        <v/>
      </c>
      <c r="Z14" s="166"/>
      <c r="AB14" s="94"/>
      <c r="AC14" s="64" t="s">
        <v>149</v>
      </c>
      <c r="AD14" s="46"/>
      <c r="AE14" s="46"/>
      <c r="AF14" s="214" t="str">
        <f t="shared" si="4"/>
        <v/>
      </c>
      <c r="AG14" s="214" t="str">
        <f t="shared" si="5"/>
        <v/>
      </c>
      <c r="AH14" s="364" t="str">
        <f t="shared" si="0"/>
        <v/>
      </c>
      <c r="AI14"/>
      <c r="AJ14" s="1">
        <v>5</v>
      </c>
      <c r="AK14" s="1">
        <f t="shared" si="6"/>
        <v>0</v>
      </c>
      <c r="AL14" s="1">
        <f t="shared" si="7"/>
        <v>0</v>
      </c>
    </row>
    <row r="15" spans="2:38">
      <c r="B15" s="99">
        <v>6</v>
      </c>
      <c r="C15" s="615">
        <f>②男入力!D15</f>
        <v>0</v>
      </c>
      <c r="D15" s="616"/>
      <c r="E15" s="616"/>
      <c r="F15" s="617"/>
      <c r="G15" s="618">
        <f>②男入力!H15</f>
        <v>0</v>
      </c>
      <c r="H15" s="616"/>
      <c r="I15" s="616"/>
      <c r="J15" s="619"/>
      <c r="K15" s="620">
        <f>②男入力!AL15</f>
        <v>0</v>
      </c>
      <c r="L15" s="621"/>
      <c r="M15" s="622"/>
      <c r="N15" s="623" t="str">
        <f>②男入力!AO15</f>
        <v/>
      </c>
      <c r="O15" s="623"/>
      <c r="P15" s="623"/>
      <c r="Q15" s="624"/>
      <c r="R15" s="47"/>
      <c r="S15" s="47"/>
      <c r="T15" s="47"/>
      <c r="U15" s="95" t="s">
        <v>139</v>
      </c>
      <c r="V15" s="46"/>
      <c r="W15" s="50" t="str">
        <f t="shared" si="1"/>
        <v/>
      </c>
      <c r="X15" s="50" t="str">
        <f t="shared" si="2"/>
        <v/>
      </c>
      <c r="Y15" s="65" t="str">
        <f t="shared" si="3"/>
        <v/>
      </c>
      <c r="Z15" s="166"/>
      <c r="AB15" s="94"/>
      <c r="AC15" s="64" t="s">
        <v>151</v>
      </c>
      <c r="AD15" s="46"/>
      <c r="AE15" s="46"/>
      <c r="AF15" s="214" t="str">
        <f t="shared" si="4"/>
        <v/>
      </c>
      <c r="AG15" s="214" t="str">
        <f t="shared" si="5"/>
        <v/>
      </c>
      <c r="AH15" s="364" t="str">
        <f>IF(AD15=0,"",VLOOKUP(AD15,$B$9:$Q$33,6))</f>
        <v/>
      </c>
      <c r="AI15"/>
      <c r="AJ15" s="1">
        <v>6</v>
      </c>
      <c r="AK15" s="1">
        <f t="shared" si="6"/>
        <v>0</v>
      </c>
      <c r="AL15" s="1">
        <f t="shared" si="7"/>
        <v>0</v>
      </c>
    </row>
    <row r="16" spans="2:38" ht="14.25" thickBot="1">
      <c r="B16" s="99">
        <v>7</v>
      </c>
      <c r="C16" s="615">
        <f>②男入力!D16</f>
        <v>0</v>
      </c>
      <c r="D16" s="616"/>
      <c r="E16" s="616"/>
      <c r="F16" s="617"/>
      <c r="G16" s="618">
        <f>②男入力!H16</f>
        <v>0</v>
      </c>
      <c r="H16" s="616"/>
      <c r="I16" s="616"/>
      <c r="J16" s="619"/>
      <c r="K16" s="620">
        <f>②男入力!AL16</f>
        <v>0</v>
      </c>
      <c r="L16" s="621"/>
      <c r="M16" s="622"/>
      <c r="N16" s="623" t="str">
        <f>②男入力!AO16</f>
        <v/>
      </c>
      <c r="O16" s="623"/>
      <c r="P16" s="623"/>
      <c r="Q16" s="624"/>
      <c r="R16" s="47"/>
      <c r="S16" s="47"/>
      <c r="T16" s="47"/>
      <c r="U16" s="96" t="s">
        <v>140</v>
      </c>
      <c r="V16" s="67"/>
      <c r="W16" s="363" t="str">
        <f t="shared" si="1"/>
        <v/>
      </c>
      <c r="X16" s="215" t="str">
        <f t="shared" si="2"/>
        <v/>
      </c>
      <c r="Y16" s="168" t="str">
        <f t="shared" si="3"/>
        <v/>
      </c>
      <c r="Z16" s="167"/>
      <c r="AB16" s="94"/>
      <c r="AC16" s="64" t="s">
        <v>153</v>
      </c>
      <c r="AD16" s="46"/>
      <c r="AE16" s="46"/>
      <c r="AF16" s="214" t="str">
        <f t="shared" si="4"/>
        <v/>
      </c>
      <c r="AG16" s="214" t="str">
        <f t="shared" si="5"/>
        <v/>
      </c>
      <c r="AH16" s="364" t="str">
        <f t="shared" ref="AH16:AH33" si="8">IF(AD16=0,"",VLOOKUP(AD16,$B$9:$Q$33,6))</f>
        <v/>
      </c>
      <c r="AI16"/>
      <c r="AJ16" s="1">
        <v>7</v>
      </c>
      <c r="AK16" s="1">
        <f t="shared" si="6"/>
        <v>0</v>
      </c>
      <c r="AL16" s="1">
        <f t="shared" si="7"/>
        <v>0</v>
      </c>
    </row>
    <row r="17" spans="2:38" ht="14.25" thickBot="1">
      <c r="B17" s="99">
        <v>8</v>
      </c>
      <c r="C17" s="615">
        <f>②男入力!D17</f>
        <v>0</v>
      </c>
      <c r="D17" s="616"/>
      <c r="E17" s="616"/>
      <c r="F17" s="617"/>
      <c r="G17" s="618">
        <f>②男入力!H17</f>
        <v>0</v>
      </c>
      <c r="H17" s="616"/>
      <c r="I17" s="616"/>
      <c r="J17" s="619"/>
      <c r="K17" s="620">
        <f>②男入力!AL17</f>
        <v>0</v>
      </c>
      <c r="L17" s="621"/>
      <c r="M17" s="622"/>
      <c r="N17" s="623" t="str">
        <f>②男入力!AO17</f>
        <v/>
      </c>
      <c r="O17" s="623"/>
      <c r="P17" s="623"/>
      <c r="Q17" s="624"/>
      <c r="R17" s="47"/>
      <c r="S17" s="47"/>
      <c r="T17" s="47"/>
      <c r="U17"/>
      <c r="V17"/>
      <c r="AB17" s="94"/>
      <c r="AC17" s="66" t="s">
        <v>154</v>
      </c>
      <c r="AD17" s="67"/>
      <c r="AE17" s="67"/>
      <c r="AF17" s="215" t="str">
        <f t="shared" si="4"/>
        <v/>
      </c>
      <c r="AG17" s="215" t="str">
        <f t="shared" si="5"/>
        <v/>
      </c>
      <c r="AH17" s="168" t="str">
        <f t="shared" si="8"/>
        <v/>
      </c>
      <c r="AI17"/>
      <c r="AJ17" s="1">
        <v>8</v>
      </c>
      <c r="AK17" s="1">
        <f>AD10</f>
        <v>0</v>
      </c>
      <c r="AL17" s="1">
        <f t="shared" si="7"/>
        <v>0</v>
      </c>
    </row>
    <row r="18" spans="2:38" ht="14.25" customHeight="1">
      <c r="B18" s="99">
        <v>9</v>
      </c>
      <c r="C18" s="615">
        <f>②男入力!D18</f>
        <v>0</v>
      </c>
      <c r="D18" s="616"/>
      <c r="E18" s="616"/>
      <c r="F18" s="617"/>
      <c r="G18" s="618">
        <f>②男入力!H18</f>
        <v>0</v>
      </c>
      <c r="H18" s="616"/>
      <c r="I18" s="616"/>
      <c r="J18" s="619"/>
      <c r="K18" s="620">
        <f>②男入力!AL18</f>
        <v>0</v>
      </c>
      <c r="L18" s="621"/>
      <c r="M18" s="622"/>
      <c r="N18" s="623" t="str">
        <f>②男入力!AO18</f>
        <v/>
      </c>
      <c r="O18" s="623"/>
      <c r="P18" s="623"/>
      <c r="Q18" s="624"/>
      <c r="R18" s="47"/>
      <c r="S18" s="47"/>
      <c r="T18" s="47"/>
      <c r="U18" s="625" t="s">
        <v>130</v>
      </c>
      <c r="V18" s="625"/>
      <c r="W18" s="626"/>
      <c r="X18" s="626"/>
      <c r="AB18" s="94"/>
      <c r="AC18" s="216">
        <v>9</v>
      </c>
      <c r="AD18" s="216"/>
      <c r="AE18" s="216"/>
      <c r="AF18" s="217" t="str">
        <f t="shared" si="4"/>
        <v/>
      </c>
      <c r="AG18" s="217" t="str">
        <f t="shared" si="5"/>
        <v/>
      </c>
      <c r="AH18" s="176" t="str">
        <f t="shared" si="8"/>
        <v/>
      </c>
      <c r="AI18"/>
      <c r="AJ18" s="1">
        <v>9</v>
      </c>
      <c r="AK18" s="1">
        <f t="shared" ref="AK18:AK40" si="9">AD11</f>
        <v>0</v>
      </c>
      <c r="AL18" s="1">
        <f>IF(COUNTIF($AK$10:$AK$40,AJ18)&gt;0,1,0)</f>
        <v>0</v>
      </c>
    </row>
    <row r="19" spans="2:38">
      <c r="B19" s="99">
        <v>10</v>
      </c>
      <c r="C19" s="615">
        <f>②男入力!D19</f>
        <v>0</v>
      </c>
      <c r="D19" s="616"/>
      <c r="E19" s="616"/>
      <c r="F19" s="617"/>
      <c r="G19" s="618">
        <f>②男入力!H19</f>
        <v>0</v>
      </c>
      <c r="H19" s="616"/>
      <c r="I19" s="616"/>
      <c r="J19" s="619"/>
      <c r="K19" s="620">
        <f>②男入力!AL19</f>
        <v>0</v>
      </c>
      <c r="L19" s="621"/>
      <c r="M19" s="622"/>
      <c r="N19" s="623" t="str">
        <f>②男入力!AO19</f>
        <v/>
      </c>
      <c r="O19" s="623"/>
      <c r="P19" s="623"/>
      <c r="Q19" s="624"/>
      <c r="R19" s="47"/>
      <c r="S19" s="47"/>
      <c r="T19" s="47"/>
      <c r="U19" s="47"/>
      <c r="V19" s="27"/>
      <c r="AB19" s="94"/>
      <c r="AC19" s="169">
        <v>10</v>
      </c>
      <c r="AD19" s="169"/>
      <c r="AE19" s="169"/>
      <c r="AF19" s="172" t="str">
        <f t="shared" si="4"/>
        <v/>
      </c>
      <c r="AG19" s="172" t="str">
        <f t="shared" si="5"/>
        <v/>
      </c>
      <c r="AH19" s="176" t="str">
        <f t="shared" si="8"/>
        <v/>
      </c>
      <c r="AJ19" s="1">
        <v>10</v>
      </c>
      <c r="AK19" s="1">
        <f t="shared" si="9"/>
        <v>0</v>
      </c>
      <c r="AL19" s="1">
        <f t="shared" si="7"/>
        <v>0</v>
      </c>
    </row>
    <row r="20" spans="2:38">
      <c r="B20" s="99">
        <v>11</v>
      </c>
      <c r="C20" s="615">
        <f>②男入力!D20</f>
        <v>0</v>
      </c>
      <c r="D20" s="616"/>
      <c r="E20" s="616"/>
      <c r="F20" s="617"/>
      <c r="G20" s="618">
        <f>②男入力!H20</f>
        <v>0</v>
      </c>
      <c r="H20" s="616"/>
      <c r="I20" s="616"/>
      <c r="J20" s="619"/>
      <c r="K20" s="620">
        <f>②男入力!AL20</f>
        <v>0</v>
      </c>
      <c r="L20" s="621"/>
      <c r="M20" s="622"/>
      <c r="N20" s="623" t="str">
        <f>②男入力!AO20</f>
        <v/>
      </c>
      <c r="O20" s="623"/>
      <c r="P20" s="623"/>
      <c r="Q20" s="624"/>
      <c r="R20" s="47"/>
      <c r="S20" s="47"/>
      <c r="T20" s="47"/>
      <c r="U20" s="47"/>
      <c r="V20" s="27"/>
      <c r="W20"/>
      <c r="X20"/>
      <c r="AB20" s="94"/>
      <c r="AC20" s="169">
        <v>11</v>
      </c>
      <c r="AD20" s="169"/>
      <c r="AE20" s="169"/>
      <c r="AF20" s="172" t="str">
        <f t="shared" si="4"/>
        <v/>
      </c>
      <c r="AG20" s="172" t="str">
        <f t="shared" si="5"/>
        <v/>
      </c>
      <c r="AH20" s="176" t="str">
        <f t="shared" si="8"/>
        <v/>
      </c>
      <c r="AJ20" s="1">
        <v>11</v>
      </c>
      <c r="AK20" s="1">
        <f t="shared" si="9"/>
        <v>0</v>
      </c>
      <c r="AL20" s="1">
        <f t="shared" si="7"/>
        <v>0</v>
      </c>
    </row>
    <row r="21" spans="2:38">
      <c r="B21" s="99">
        <v>12</v>
      </c>
      <c r="C21" s="615">
        <f>②男入力!D21</f>
        <v>0</v>
      </c>
      <c r="D21" s="616"/>
      <c r="E21" s="616"/>
      <c r="F21" s="617"/>
      <c r="G21" s="618">
        <f>②男入力!H21</f>
        <v>0</v>
      </c>
      <c r="H21" s="616"/>
      <c r="I21" s="616"/>
      <c r="J21" s="619"/>
      <c r="K21" s="620">
        <f>②男入力!AL21</f>
        <v>0</v>
      </c>
      <c r="L21" s="621"/>
      <c r="M21" s="622"/>
      <c r="N21" s="623" t="str">
        <f>②男入力!AO21</f>
        <v/>
      </c>
      <c r="O21" s="623"/>
      <c r="P21" s="623"/>
      <c r="Q21" s="624"/>
      <c r="R21" s="47"/>
      <c r="S21" s="47"/>
      <c r="T21" s="47"/>
      <c r="U21" s="47"/>
      <c r="V21" s="27"/>
      <c r="W21"/>
      <c r="X21"/>
      <c r="AB21" s="94"/>
      <c r="AC21" s="169">
        <v>12</v>
      </c>
      <c r="AD21" s="169"/>
      <c r="AE21" s="169"/>
      <c r="AF21" s="172" t="str">
        <f t="shared" si="4"/>
        <v/>
      </c>
      <c r="AG21" s="172" t="str">
        <f t="shared" si="5"/>
        <v/>
      </c>
      <c r="AH21" s="176" t="str">
        <f t="shared" si="8"/>
        <v/>
      </c>
      <c r="AJ21" s="1">
        <v>12</v>
      </c>
      <c r="AK21" s="1">
        <f t="shared" si="9"/>
        <v>0</v>
      </c>
      <c r="AL21" s="1">
        <f t="shared" si="7"/>
        <v>0</v>
      </c>
    </row>
    <row r="22" spans="2:38">
      <c r="B22" s="99">
        <v>13</v>
      </c>
      <c r="C22" s="615">
        <f>②男入力!D22</f>
        <v>0</v>
      </c>
      <c r="D22" s="616"/>
      <c r="E22" s="616"/>
      <c r="F22" s="617"/>
      <c r="G22" s="618">
        <f>②男入力!H22</f>
        <v>0</v>
      </c>
      <c r="H22" s="616"/>
      <c r="I22" s="616"/>
      <c r="J22" s="619"/>
      <c r="K22" s="620">
        <f>②男入力!AL22</f>
        <v>0</v>
      </c>
      <c r="L22" s="621"/>
      <c r="M22" s="622"/>
      <c r="N22" s="623" t="str">
        <f>②男入力!AO22</f>
        <v/>
      </c>
      <c r="O22" s="623"/>
      <c r="P22" s="623"/>
      <c r="Q22" s="624"/>
      <c r="R22" s="47"/>
      <c r="S22" s="47"/>
      <c r="T22" s="47"/>
      <c r="U22" s="47"/>
      <c r="V22" s="27"/>
      <c r="AB22" s="94"/>
      <c r="AC22" s="169">
        <v>13</v>
      </c>
      <c r="AD22" s="169"/>
      <c r="AE22" s="169"/>
      <c r="AF22" s="172" t="str">
        <f t="shared" si="4"/>
        <v/>
      </c>
      <c r="AG22" s="172" t="str">
        <f t="shared" si="5"/>
        <v/>
      </c>
      <c r="AH22" s="176" t="str">
        <f t="shared" si="8"/>
        <v/>
      </c>
      <c r="AJ22" s="1">
        <v>13</v>
      </c>
      <c r="AK22" s="1">
        <f t="shared" si="9"/>
        <v>0</v>
      </c>
      <c r="AL22" s="1">
        <f t="shared" si="7"/>
        <v>0</v>
      </c>
    </row>
    <row r="23" spans="2:38">
      <c r="B23" s="99">
        <v>14</v>
      </c>
      <c r="C23" s="615">
        <f>②男入力!D23</f>
        <v>0</v>
      </c>
      <c r="D23" s="616"/>
      <c r="E23" s="616"/>
      <c r="F23" s="617"/>
      <c r="G23" s="618">
        <f>②男入力!H23</f>
        <v>0</v>
      </c>
      <c r="H23" s="616"/>
      <c r="I23" s="616"/>
      <c r="J23" s="619"/>
      <c r="K23" s="620">
        <f>②男入力!AL23</f>
        <v>0</v>
      </c>
      <c r="L23" s="621"/>
      <c r="M23" s="622"/>
      <c r="N23" s="623" t="str">
        <f>②男入力!AO23</f>
        <v/>
      </c>
      <c r="O23" s="623"/>
      <c r="P23" s="623"/>
      <c r="Q23" s="624"/>
      <c r="R23" s="47"/>
      <c r="S23" s="47"/>
      <c r="T23" s="47"/>
      <c r="U23" s="47"/>
      <c r="V23" s="27"/>
      <c r="W23" s="108"/>
      <c r="AB23" s="94"/>
      <c r="AC23" s="169">
        <v>14</v>
      </c>
      <c r="AD23" s="169"/>
      <c r="AE23" s="169"/>
      <c r="AF23" s="172" t="str">
        <f t="shared" si="4"/>
        <v/>
      </c>
      <c r="AG23" s="172" t="str">
        <f t="shared" si="5"/>
        <v/>
      </c>
      <c r="AH23" s="176" t="str">
        <f t="shared" si="8"/>
        <v/>
      </c>
      <c r="AJ23" s="1">
        <v>14</v>
      </c>
      <c r="AK23" s="1">
        <f t="shared" si="9"/>
        <v>0</v>
      </c>
      <c r="AL23" s="1">
        <f t="shared" si="7"/>
        <v>0</v>
      </c>
    </row>
    <row r="24" spans="2:38" ht="14.25" thickBot="1">
      <c r="B24" s="100">
        <v>15</v>
      </c>
      <c r="C24" s="627">
        <f>②男入力!D24</f>
        <v>0</v>
      </c>
      <c r="D24" s="628"/>
      <c r="E24" s="628"/>
      <c r="F24" s="629"/>
      <c r="G24" s="630">
        <f>②男入力!H24</f>
        <v>0</v>
      </c>
      <c r="H24" s="628"/>
      <c r="I24" s="628"/>
      <c r="J24" s="631"/>
      <c r="K24" s="632">
        <f>②男入力!AL24</f>
        <v>0</v>
      </c>
      <c r="L24" s="633"/>
      <c r="M24" s="634"/>
      <c r="N24" s="635" t="str">
        <f>②男入力!AO24</f>
        <v/>
      </c>
      <c r="O24" s="635"/>
      <c r="P24" s="635"/>
      <c r="Q24" s="636"/>
      <c r="R24" s="47"/>
      <c r="S24" s="47"/>
      <c r="T24" s="47"/>
      <c r="U24" s="47"/>
      <c r="V24" s="27"/>
      <c r="W24" s="108"/>
      <c r="AB24" s="94"/>
      <c r="AC24" s="169">
        <v>15</v>
      </c>
      <c r="AD24" s="169"/>
      <c r="AE24" s="169"/>
      <c r="AF24" s="172" t="str">
        <f t="shared" si="4"/>
        <v/>
      </c>
      <c r="AG24" s="172" t="str">
        <f t="shared" si="5"/>
        <v/>
      </c>
      <c r="AH24" s="176" t="str">
        <f t="shared" si="8"/>
        <v/>
      </c>
      <c r="AJ24" s="1">
        <v>15</v>
      </c>
      <c r="AK24" s="1">
        <f t="shared" si="9"/>
        <v>0</v>
      </c>
      <c r="AL24" s="1">
        <f t="shared" si="7"/>
        <v>0</v>
      </c>
    </row>
    <row r="25" spans="2:38" ht="14.25" hidden="1" thickBot="1">
      <c r="B25" s="173">
        <v>16</v>
      </c>
      <c r="C25" s="607">
        <f>②男入力!D25</f>
        <v>0</v>
      </c>
      <c r="D25" s="414"/>
      <c r="E25" s="414"/>
      <c r="F25" s="608"/>
      <c r="G25" s="609">
        <f>②男入力!H25</f>
        <v>0</v>
      </c>
      <c r="H25" s="414"/>
      <c r="I25" s="414"/>
      <c r="J25" s="415"/>
      <c r="K25" s="610">
        <f>②男入力!AL25</f>
        <v>0</v>
      </c>
      <c r="L25" s="611"/>
      <c r="M25" s="612"/>
      <c r="N25" s="613" t="str">
        <f>②男入力!AO25</f>
        <v/>
      </c>
      <c r="O25" s="613"/>
      <c r="P25" s="613"/>
      <c r="Q25" s="614"/>
      <c r="R25" s="47"/>
      <c r="S25" s="47"/>
      <c r="T25" s="47"/>
      <c r="U25" s="47"/>
      <c r="V25" s="27"/>
      <c r="AB25" s="94"/>
      <c r="AC25" s="174">
        <v>16</v>
      </c>
      <c r="AD25" s="175"/>
      <c r="AE25" s="175"/>
      <c r="AF25" s="68" t="str">
        <f t="shared" si="4"/>
        <v/>
      </c>
      <c r="AG25" s="68" t="str">
        <f t="shared" si="5"/>
        <v/>
      </c>
      <c r="AH25" s="156" t="str">
        <f t="shared" si="8"/>
        <v/>
      </c>
      <c r="AJ25" s="1">
        <v>16</v>
      </c>
      <c r="AK25" s="1">
        <f t="shared" si="9"/>
        <v>0</v>
      </c>
      <c r="AL25" s="1">
        <f t="shared" si="7"/>
        <v>0</v>
      </c>
    </row>
    <row r="26" spans="2:38" hidden="1">
      <c r="B26" s="170">
        <v>17</v>
      </c>
      <c r="C26" s="615">
        <f>②男入力!D26</f>
        <v>0</v>
      </c>
      <c r="D26" s="616"/>
      <c r="E26" s="616"/>
      <c r="F26" s="617"/>
      <c r="G26" s="618">
        <f>②男入力!H26</f>
        <v>0</v>
      </c>
      <c r="H26" s="616"/>
      <c r="I26" s="616"/>
      <c r="J26" s="619"/>
      <c r="K26" s="620">
        <f>②男入力!AL26</f>
        <v>0</v>
      </c>
      <c r="L26" s="621"/>
      <c r="M26" s="622"/>
      <c r="N26" s="623" t="str">
        <f>②男入力!AO26</f>
        <v/>
      </c>
      <c r="O26" s="623"/>
      <c r="P26" s="623"/>
      <c r="Q26" s="624"/>
      <c r="R26" s="47"/>
      <c r="S26" s="47"/>
      <c r="T26" s="47"/>
      <c r="U26" s="47"/>
      <c r="V26" s="27"/>
      <c r="AB26" s="94"/>
      <c r="AC26" s="61">
        <v>17</v>
      </c>
      <c r="AD26" s="62"/>
      <c r="AE26" s="51"/>
      <c r="AF26" s="50" t="str">
        <f t="shared" si="4"/>
        <v/>
      </c>
      <c r="AG26" s="132" t="str">
        <f t="shared" si="5"/>
        <v/>
      </c>
      <c r="AH26" s="63" t="str">
        <f t="shared" si="8"/>
        <v/>
      </c>
      <c r="AJ26" s="1">
        <v>17</v>
      </c>
      <c r="AK26" s="1">
        <f t="shared" si="9"/>
        <v>0</v>
      </c>
      <c r="AL26" s="1">
        <f t="shared" si="7"/>
        <v>0</v>
      </c>
    </row>
    <row r="27" spans="2:38" hidden="1">
      <c r="B27" s="170">
        <v>18</v>
      </c>
      <c r="C27" s="615">
        <f>②男入力!D27</f>
        <v>0</v>
      </c>
      <c r="D27" s="616"/>
      <c r="E27" s="616"/>
      <c r="F27" s="617"/>
      <c r="G27" s="618">
        <f>②男入力!H27</f>
        <v>0</v>
      </c>
      <c r="H27" s="616"/>
      <c r="I27" s="616"/>
      <c r="J27" s="619"/>
      <c r="K27" s="620">
        <f>②男入力!AL27</f>
        <v>0</v>
      </c>
      <c r="L27" s="621"/>
      <c r="M27" s="622"/>
      <c r="N27" s="623" t="str">
        <f>②男入力!AO27</f>
        <v/>
      </c>
      <c r="O27" s="623"/>
      <c r="P27" s="623"/>
      <c r="Q27" s="624"/>
      <c r="R27" s="47"/>
      <c r="S27" s="47"/>
      <c r="T27" s="47"/>
      <c r="U27" s="47"/>
      <c r="V27" s="27"/>
      <c r="AB27" s="94"/>
      <c r="AC27" s="64">
        <v>18</v>
      </c>
      <c r="AD27" s="46"/>
      <c r="AE27" s="46"/>
      <c r="AF27" s="133" t="str">
        <f t="shared" si="4"/>
        <v/>
      </c>
      <c r="AG27" s="50" t="str">
        <f t="shared" si="5"/>
        <v/>
      </c>
      <c r="AH27" s="65" t="str">
        <f t="shared" si="8"/>
        <v/>
      </c>
      <c r="AJ27" s="1">
        <v>18</v>
      </c>
      <c r="AK27" s="1">
        <f t="shared" si="9"/>
        <v>0</v>
      </c>
      <c r="AL27" s="1">
        <f t="shared" si="7"/>
        <v>0</v>
      </c>
    </row>
    <row r="28" spans="2:38" hidden="1">
      <c r="B28" s="170">
        <v>19</v>
      </c>
      <c r="C28" s="615">
        <f>②男入力!D28</f>
        <v>0</v>
      </c>
      <c r="D28" s="616"/>
      <c r="E28" s="616"/>
      <c r="F28" s="617"/>
      <c r="G28" s="618">
        <f>②男入力!H28</f>
        <v>0</v>
      </c>
      <c r="H28" s="616"/>
      <c r="I28" s="616"/>
      <c r="J28" s="619"/>
      <c r="K28" s="620">
        <f>②男入力!AL28</f>
        <v>0</v>
      </c>
      <c r="L28" s="621"/>
      <c r="M28" s="622"/>
      <c r="N28" s="623" t="str">
        <f>②男入力!AO28</f>
        <v/>
      </c>
      <c r="O28" s="623"/>
      <c r="P28" s="623"/>
      <c r="Q28" s="624"/>
      <c r="R28" s="47"/>
      <c r="S28" s="47"/>
      <c r="T28" s="47"/>
      <c r="U28" s="47"/>
      <c r="V28" s="27"/>
      <c r="AB28" s="94"/>
      <c r="AC28" s="64">
        <v>19</v>
      </c>
      <c r="AD28" s="46"/>
      <c r="AE28" s="46"/>
      <c r="AF28" s="133" t="str">
        <f t="shared" si="4"/>
        <v/>
      </c>
      <c r="AG28" s="50" t="str">
        <f t="shared" si="5"/>
        <v/>
      </c>
      <c r="AH28" s="65" t="str">
        <f t="shared" si="8"/>
        <v/>
      </c>
      <c r="AJ28" s="1">
        <v>19</v>
      </c>
      <c r="AK28" s="1">
        <f t="shared" si="9"/>
        <v>0</v>
      </c>
      <c r="AL28" s="1">
        <f t="shared" si="7"/>
        <v>0</v>
      </c>
    </row>
    <row r="29" spans="2:38" hidden="1">
      <c r="B29" s="170">
        <v>20</v>
      </c>
      <c r="C29" s="615">
        <f>②男入力!D29</f>
        <v>0</v>
      </c>
      <c r="D29" s="616"/>
      <c r="E29" s="616"/>
      <c r="F29" s="617"/>
      <c r="G29" s="618">
        <f>②男入力!H29</f>
        <v>0</v>
      </c>
      <c r="H29" s="616"/>
      <c r="I29" s="616"/>
      <c r="J29" s="619"/>
      <c r="K29" s="620">
        <f>②男入力!AL29</f>
        <v>0</v>
      </c>
      <c r="L29" s="621"/>
      <c r="M29" s="622"/>
      <c r="N29" s="623" t="str">
        <f>②男入力!AO29</f>
        <v/>
      </c>
      <c r="O29" s="623"/>
      <c r="P29" s="623"/>
      <c r="Q29" s="624"/>
      <c r="R29" s="47"/>
      <c r="S29" s="47"/>
      <c r="T29" s="47"/>
      <c r="U29" s="47"/>
      <c r="V29" s="27"/>
      <c r="AB29" s="94"/>
      <c r="AC29" s="64">
        <v>20</v>
      </c>
      <c r="AD29" s="46"/>
      <c r="AE29" s="46"/>
      <c r="AF29" s="133" t="str">
        <f t="shared" si="4"/>
        <v/>
      </c>
      <c r="AG29" s="50" t="str">
        <f t="shared" si="5"/>
        <v/>
      </c>
      <c r="AH29" s="65" t="str">
        <f t="shared" si="8"/>
        <v/>
      </c>
      <c r="AJ29" s="1">
        <v>20</v>
      </c>
      <c r="AK29" s="1">
        <f t="shared" si="9"/>
        <v>0</v>
      </c>
      <c r="AL29" s="1">
        <f t="shared" si="7"/>
        <v>0</v>
      </c>
    </row>
    <row r="30" spans="2:38" hidden="1">
      <c r="B30" s="170">
        <v>21</v>
      </c>
      <c r="C30" s="615">
        <f>②男入力!D30</f>
        <v>0</v>
      </c>
      <c r="D30" s="616"/>
      <c r="E30" s="616"/>
      <c r="F30" s="617"/>
      <c r="G30" s="618">
        <f>②男入力!H30</f>
        <v>0</v>
      </c>
      <c r="H30" s="616"/>
      <c r="I30" s="616"/>
      <c r="J30" s="619"/>
      <c r="K30" s="620">
        <f>②男入力!AL30</f>
        <v>0</v>
      </c>
      <c r="L30" s="621"/>
      <c r="M30" s="622"/>
      <c r="N30" s="623" t="str">
        <f>②男入力!AO30</f>
        <v/>
      </c>
      <c r="O30" s="623"/>
      <c r="P30" s="623"/>
      <c r="Q30" s="624"/>
      <c r="R30" s="47"/>
      <c r="S30" s="47"/>
      <c r="T30" s="47"/>
      <c r="AB30" s="94"/>
      <c r="AC30" s="64">
        <v>21</v>
      </c>
      <c r="AD30" s="46"/>
      <c r="AE30" s="46"/>
      <c r="AF30" s="133" t="str">
        <f t="shared" si="4"/>
        <v/>
      </c>
      <c r="AG30" s="50" t="str">
        <f t="shared" si="5"/>
        <v/>
      </c>
      <c r="AH30" s="65" t="str">
        <f t="shared" si="8"/>
        <v/>
      </c>
      <c r="AJ30" s="1">
        <v>21</v>
      </c>
      <c r="AK30" s="1">
        <f t="shared" si="9"/>
        <v>0</v>
      </c>
      <c r="AL30" s="1">
        <f t="shared" si="7"/>
        <v>0</v>
      </c>
    </row>
    <row r="31" spans="2:38" hidden="1">
      <c r="B31" s="170">
        <v>22</v>
      </c>
      <c r="C31" s="615">
        <f>②男入力!D31</f>
        <v>0</v>
      </c>
      <c r="D31" s="616"/>
      <c r="E31" s="616"/>
      <c r="F31" s="617"/>
      <c r="G31" s="618">
        <f>②男入力!H31</f>
        <v>0</v>
      </c>
      <c r="H31" s="616"/>
      <c r="I31" s="616"/>
      <c r="J31" s="619"/>
      <c r="K31" s="620">
        <f>②男入力!AL31</f>
        <v>0</v>
      </c>
      <c r="L31" s="621"/>
      <c r="M31" s="622"/>
      <c r="N31" s="623" t="str">
        <f>②男入力!AO31</f>
        <v/>
      </c>
      <c r="O31" s="623"/>
      <c r="P31" s="623"/>
      <c r="Q31" s="624"/>
      <c r="AB31" s="94"/>
      <c r="AC31" s="64">
        <v>22</v>
      </c>
      <c r="AD31" s="46"/>
      <c r="AE31" s="46"/>
      <c r="AF31" s="133" t="str">
        <f t="shared" si="4"/>
        <v/>
      </c>
      <c r="AG31" s="50" t="str">
        <f t="shared" si="5"/>
        <v/>
      </c>
      <c r="AH31" s="65" t="str">
        <f t="shared" si="8"/>
        <v/>
      </c>
      <c r="AJ31" s="1">
        <v>22</v>
      </c>
      <c r="AK31" s="1">
        <f t="shared" si="9"/>
        <v>0</v>
      </c>
      <c r="AL31" s="1">
        <f t="shared" si="7"/>
        <v>0</v>
      </c>
    </row>
    <row r="32" spans="2:38" hidden="1">
      <c r="B32" s="170">
        <v>23</v>
      </c>
      <c r="C32" s="615">
        <f>②男入力!D32</f>
        <v>0</v>
      </c>
      <c r="D32" s="616"/>
      <c r="E32" s="616"/>
      <c r="F32" s="617"/>
      <c r="G32" s="618">
        <f>②男入力!H32</f>
        <v>0</v>
      </c>
      <c r="H32" s="616"/>
      <c r="I32" s="616"/>
      <c r="J32" s="619"/>
      <c r="K32" s="620">
        <f>②男入力!AL32</f>
        <v>0</v>
      </c>
      <c r="L32" s="621"/>
      <c r="M32" s="622"/>
      <c r="N32" s="623" t="str">
        <f>②男入力!AO32</f>
        <v/>
      </c>
      <c r="O32" s="623"/>
      <c r="P32" s="623"/>
      <c r="Q32" s="624"/>
      <c r="AB32" s="94"/>
      <c r="AC32" s="64">
        <v>23</v>
      </c>
      <c r="AD32" s="46"/>
      <c r="AE32" s="46"/>
      <c r="AF32" s="133" t="str">
        <f t="shared" si="4"/>
        <v/>
      </c>
      <c r="AG32" s="50" t="str">
        <f t="shared" si="5"/>
        <v/>
      </c>
      <c r="AH32" s="65" t="str">
        <f t="shared" si="8"/>
        <v/>
      </c>
      <c r="AJ32" s="1">
        <v>23</v>
      </c>
      <c r="AK32" s="1">
        <f t="shared" si="9"/>
        <v>0</v>
      </c>
      <c r="AL32" s="1">
        <f t="shared" si="7"/>
        <v>0</v>
      </c>
    </row>
    <row r="33" spans="2:38" ht="14.25" hidden="1" thickBot="1">
      <c r="B33" s="171">
        <v>24</v>
      </c>
      <c r="C33" s="627">
        <f>②男入力!D33</f>
        <v>0</v>
      </c>
      <c r="D33" s="628"/>
      <c r="E33" s="628"/>
      <c r="F33" s="629"/>
      <c r="G33" s="630">
        <f>②男入力!H33</f>
        <v>0</v>
      </c>
      <c r="H33" s="628"/>
      <c r="I33" s="628"/>
      <c r="J33" s="631"/>
      <c r="K33" s="632">
        <f>②男入力!AL33</f>
        <v>0</v>
      </c>
      <c r="L33" s="633"/>
      <c r="M33" s="634"/>
      <c r="N33" s="635" t="str">
        <f>②男入力!AO33</f>
        <v/>
      </c>
      <c r="O33" s="635"/>
      <c r="P33" s="635"/>
      <c r="Q33" s="636"/>
      <c r="AB33" s="94"/>
      <c r="AC33" s="66">
        <v>24</v>
      </c>
      <c r="AD33" s="67"/>
      <c r="AE33" s="67"/>
      <c r="AF33" s="134" t="str">
        <f t="shared" si="4"/>
        <v/>
      </c>
      <c r="AG33" s="68" t="str">
        <f t="shared" si="5"/>
        <v/>
      </c>
      <c r="AH33" s="156" t="str">
        <f t="shared" si="8"/>
        <v/>
      </c>
      <c r="AJ33" s="1">
        <v>24</v>
      </c>
      <c r="AK33" s="1">
        <f t="shared" si="9"/>
        <v>0</v>
      </c>
      <c r="AL33" s="1">
        <f t="shared" si="7"/>
        <v>0</v>
      </c>
    </row>
    <row r="34" spans="2:38">
      <c r="AK34" s="1">
        <f t="shared" si="9"/>
        <v>0</v>
      </c>
      <c r="AL34" s="1">
        <f>SUM(AL10:AL33)</f>
        <v>0</v>
      </c>
    </row>
    <row r="35" spans="2:38">
      <c r="AK35" s="1">
        <f t="shared" si="9"/>
        <v>0</v>
      </c>
    </row>
    <row r="36" spans="2:38">
      <c r="AK36" s="1">
        <f>AD29</f>
        <v>0</v>
      </c>
    </row>
    <row r="37" spans="2:38">
      <c r="AK37" s="1">
        <f t="shared" si="9"/>
        <v>0</v>
      </c>
    </row>
    <row r="38" spans="2:38">
      <c r="AK38" s="1">
        <f t="shared" si="9"/>
        <v>0</v>
      </c>
    </row>
    <row r="39" spans="2:38">
      <c r="AK39" s="1">
        <f t="shared" si="9"/>
        <v>0</v>
      </c>
    </row>
    <row r="40" spans="2:38">
      <c r="AK40" s="212">
        <f t="shared" si="9"/>
        <v>0</v>
      </c>
    </row>
  </sheetData>
  <protectedRanges>
    <protectedRange sqref="V10:V16 AD10:AD17 AI10:AI17" name="すべて"/>
  </protectedRanges>
  <mergeCells count="114">
    <mergeCell ref="C33:F33"/>
    <mergeCell ref="G33:J33"/>
    <mergeCell ref="K33:M33"/>
    <mergeCell ref="N33:Q33"/>
    <mergeCell ref="C31:F31"/>
    <mergeCell ref="G31:J31"/>
    <mergeCell ref="K31:M31"/>
    <mergeCell ref="N31:Q31"/>
    <mergeCell ref="C32:F32"/>
    <mergeCell ref="G32:J32"/>
    <mergeCell ref="K32:M32"/>
    <mergeCell ref="N32:Q32"/>
    <mergeCell ref="C29:F29"/>
    <mergeCell ref="G29:J29"/>
    <mergeCell ref="K29:M29"/>
    <mergeCell ref="N29:Q29"/>
    <mergeCell ref="C30:F30"/>
    <mergeCell ref="G30:J30"/>
    <mergeCell ref="K30:M30"/>
    <mergeCell ref="N30:Q30"/>
    <mergeCell ref="C27:F27"/>
    <mergeCell ref="G27:J27"/>
    <mergeCell ref="K27:M27"/>
    <mergeCell ref="N27:Q27"/>
    <mergeCell ref="C28:F28"/>
    <mergeCell ref="G28:J28"/>
    <mergeCell ref="K28:M28"/>
    <mergeCell ref="N28:Q28"/>
    <mergeCell ref="C25:F25"/>
    <mergeCell ref="G25:J25"/>
    <mergeCell ref="K25:M25"/>
    <mergeCell ref="N25:Q25"/>
    <mergeCell ref="C26:F26"/>
    <mergeCell ref="G26:J26"/>
    <mergeCell ref="K26:M26"/>
    <mergeCell ref="N26:Q26"/>
    <mergeCell ref="C23:F23"/>
    <mergeCell ref="G23:J23"/>
    <mergeCell ref="K23:M23"/>
    <mergeCell ref="N23:Q23"/>
    <mergeCell ref="C24:F24"/>
    <mergeCell ref="G24:J24"/>
    <mergeCell ref="K24:M24"/>
    <mergeCell ref="N24:Q24"/>
    <mergeCell ref="C21:F21"/>
    <mergeCell ref="G21:J21"/>
    <mergeCell ref="K21:M21"/>
    <mergeCell ref="N21:Q21"/>
    <mergeCell ref="C22:F22"/>
    <mergeCell ref="G22:J22"/>
    <mergeCell ref="K22:M22"/>
    <mergeCell ref="N22:Q22"/>
    <mergeCell ref="C19:F19"/>
    <mergeCell ref="G19:J19"/>
    <mergeCell ref="K19:M19"/>
    <mergeCell ref="N19:Q19"/>
    <mergeCell ref="C20:F20"/>
    <mergeCell ref="G20:J20"/>
    <mergeCell ref="K20:M20"/>
    <mergeCell ref="N20:Q20"/>
    <mergeCell ref="C18:F18"/>
    <mergeCell ref="G18:J18"/>
    <mergeCell ref="K18:M18"/>
    <mergeCell ref="N18:Q18"/>
    <mergeCell ref="U18:V18"/>
    <mergeCell ref="W18:X18"/>
    <mergeCell ref="C16:F16"/>
    <mergeCell ref="G16:J16"/>
    <mergeCell ref="K16:M16"/>
    <mergeCell ref="N16:Q16"/>
    <mergeCell ref="C17:F17"/>
    <mergeCell ref="G17:J17"/>
    <mergeCell ref="K17:M17"/>
    <mergeCell ref="N17:Q17"/>
    <mergeCell ref="C15:F15"/>
    <mergeCell ref="G15:J15"/>
    <mergeCell ref="K15:M15"/>
    <mergeCell ref="N15:Q15"/>
    <mergeCell ref="C12:F12"/>
    <mergeCell ref="G12:J12"/>
    <mergeCell ref="K12:M12"/>
    <mergeCell ref="N12:Q12"/>
    <mergeCell ref="C13:F13"/>
    <mergeCell ref="G13:J13"/>
    <mergeCell ref="K13:M13"/>
    <mergeCell ref="N13:Q13"/>
    <mergeCell ref="C11:F11"/>
    <mergeCell ref="G11:J11"/>
    <mergeCell ref="K11:M11"/>
    <mergeCell ref="N11:Q11"/>
    <mergeCell ref="U7:Y8"/>
    <mergeCell ref="C14:F14"/>
    <mergeCell ref="G14:J14"/>
    <mergeCell ref="K14:M14"/>
    <mergeCell ref="N14:Q14"/>
    <mergeCell ref="B6:B8"/>
    <mergeCell ref="C6:J6"/>
    <mergeCell ref="K6:M8"/>
    <mergeCell ref="N6:Q8"/>
    <mergeCell ref="C7:F8"/>
    <mergeCell ref="G7:J8"/>
    <mergeCell ref="C10:F10"/>
    <mergeCell ref="G10:J10"/>
    <mergeCell ref="K10:M10"/>
    <mergeCell ref="N10:Q10"/>
    <mergeCell ref="D1:I1"/>
    <mergeCell ref="AA1:AE1"/>
    <mergeCell ref="AG1:AH1"/>
    <mergeCell ref="C5:M5"/>
    <mergeCell ref="AC7:AH8"/>
    <mergeCell ref="C9:F9"/>
    <mergeCell ref="G9:J9"/>
    <mergeCell ref="K9:M9"/>
    <mergeCell ref="N9:Q9"/>
  </mergeCells>
  <phoneticPr fontId="2"/>
  <conditionalFormatting sqref="V10:V16">
    <cfRule type="duplicateValues" dxfId="30" priority="90"/>
  </conditionalFormatting>
  <conditionalFormatting sqref="AD10:AD33">
    <cfRule type="duplicateValues" dxfId="29" priority="89"/>
  </conditionalFormatting>
  <conditionalFormatting sqref="AC10:AC17">
    <cfRule type="expression" dxfId="28" priority="79">
      <formula>$AF10=""</formula>
    </cfRule>
    <cfRule type="expression" dxfId="27" priority="80">
      <formula>$AC10&lt;&gt;$AF10</formula>
    </cfRule>
  </conditionalFormatting>
  <conditionalFormatting sqref="Y10">
    <cfRule type="expression" dxfId="26" priority="8">
      <formula>V11=""</formula>
    </cfRule>
    <cfRule type="expression" dxfId="25" priority="14">
      <formula>T10="×"</formula>
    </cfRule>
  </conditionalFormatting>
  <conditionalFormatting sqref="Y14">
    <cfRule type="expression" dxfId="24" priority="1">
      <formula>$V$14=""</formula>
    </cfRule>
    <cfRule type="expression" dxfId="23" priority="9">
      <formula>T14="×"</formula>
    </cfRule>
  </conditionalFormatting>
  <conditionalFormatting sqref="Y11">
    <cfRule type="expression" dxfId="22" priority="6">
      <formula>V12=""</formula>
    </cfRule>
    <cfRule type="expression" dxfId="21" priority="7">
      <formula>T11="×"</formula>
    </cfRule>
  </conditionalFormatting>
  <conditionalFormatting sqref="Y12">
    <cfRule type="expression" dxfId="20" priority="4">
      <formula>V13=""</formula>
    </cfRule>
    <cfRule type="expression" dxfId="19" priority="5">
      <formula>T12="×"</formula>
    </cfRule>
  </conditionalFormatting>
  <conditionalFormatting sqref="Y13">
    <cfRule type="expression" dxfId="18" priority="2">
      <formula>V14=""</formula>
    </cfRule>
    <cfRule type="expression" dxfId="17" priority="3">
      <formula>T13="×"</formula>
    </cfRule>
  </conditionalFormatting>
  <dataValidations count="2">
    <dataValidation type="list" allowBlank="1" showInputMessage="1" showErrorMessage="1" sqref="AE10:AE33">
      <formula1>"１位,２位,３位,４位,５位,６位,７位"</formula1>
    </dataValidation>
    <dataValidation type="list" allowBlank="1" showInputMessage="1" showErrorMessage="1" sqref="Z10:Z16">
      <formula1>"○"</formula1>
    </dataValidation>
  </dataValidations>
  <hyperlinks>
    <hyperlink ref="D1" location="Top!A1" display="Topへ戻る"/>
  </hyperlinks>
  <pageMargins left="0.7" right="0.7" top="0.75" bottom="0.75" header="0.3" footer="0.3"/>
  <pageSetup paperSize="9" scale="58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</sheetPr>
  <dimension ref="B1:AL30"/>
  <sheetViews>
    <sheetView showGridLines="0" showZeros="0" zoomScaleNormal="100" workbookViewId="0">
      <pane xSplit="2" ySplit="9" topLeftCell="C13" activePane="bottomRight" state="frozen"/>
      <selection pane="topRight" activeCell="D1" sqref="D1"/>
      <selection pane="bottomLeft" activeCell="A9" sqref="A9"/>
      <selection pane="bottomRight" activeCell="W15" sqref="W15:X15"/>
    </sheetView>
  </sheetViews>
  <sheetFormatPr defaultColWidth="9" defaultRowHeight="13.5"/>
  <cols>
    <col min="1" max="1" width="2.625" style="1" customWidth="1"/>
    <col min="2" max="17" width="3.125" style="1" customWidth="1"/>
    <col min="18" max="19" width="2.625" style="1" customWidth="1"/>
    <col min="20" max="20" width="2.5" style="1" customWidth="1"/>
    <col min="21" max="21" width="8.375" style="1" customWidth="1"/>
    <col min="22" max="22" width="6.5" style="1" customWidth="1"/>
    <col min="23" max="23" width="8.875" style="1" customWidth="1"/>
    <col min="24" max="25" width="9" style="1" customWidth="1"/>
    <col min="26" max="26" width="9" style="1" hidden="1" customWidth="1"/>
    <col min="27" max="27" width="3.75" style="1" customWidth="1"/>
    <col min="28" max="28" width="2.25" style="1" customWidth="1"/>
    <col min="29" max="29" width="11.5" style="1" customWidth="1"/>
    <col min="30" max="30" width="5.25" style="1" customWidth="1"/>
    <col min="31" max="31" width="11.875" style="1" hidden="1" customWidth="1"/>
    <col min="32" max="32" width="11.875" style="1" customWidth="1"/>
    <col min="33" max="35" width="9" style="1" customWidth="1"/>
    <col min="36" max="38" width="9" style="1" hidden="1" customWidth="1"/>
    <col min="39" max="40" width="9" style="1" customWidth="1"/>
    <col min="41" max="41" width="9" style="1"/>
    <col min="42" max="43" width="9" style="1" customWidth="1"/>
    <col min="44" max="16384" width="9" style="1"/>
  </cols>
  <sheetData>
    <row r="1" spans="2:38" ht="26.25" customHeight="1">
      <c r="D1" s="568" t="s">
        <v>82</v>
      </c>
      <c r="E1" s="569"/>
      <c r="F1" s="569"/>
      <c r="G1" s="569"/>
      <c r="H1" s="569"/>
      <c r="I1" s="570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72"/>
      <c r="Z1" s="72"/>
      <c r="AA1" s="588"/>
      <c r="AB1" s="588"/>
      <c r="AC1" s="588"/>
      <c r="AD1" s="588"/>
      <c r="AE1" s="588"/>
      <c r="AF1" s="72"/>
      <c r="AG1" s="588"/>
      <c r="AH1" s="588"/>
      <c r="AI1" s="72"/>
    </row>
    <row r="2" spans="2:38" ht="11.25" customHeight="1">
      <c r="M2" s="73"/>
      <c r="N2" s="74"/>
      <c r="O2" s="212" t="s">
        <v>97</v>
      </c>
      <c r="P2" s="212"/>
      <c r="Q2" s="212"/>
      <c r="R2" s="212"/>
      <c r="S2" s="212"/>
      <c r="T2" s="72"/>
      <c r="U2" s="219"/>
      <c r="V2" s="212" t="s">
        <v>98</v>
      </c>
    </row>
    <row r="3" spans="2:38" ht="32.25">
      <c r="C3" s="52" t="s">
        <v>105</v>
      </c>
      <c r="D3" s="3"/>
      <c r="E3" s="3"/>
      <c r="F3" s="3"/>
      <c r="G3" s="4"/>
      <c r="H3" s="48"/>
      <c r="I3" s="2"/>
      <c r="J3" s="2"/>
      <c r="K3" s="2"/>
      <c r="L3" s="2"/>
      <c r="M3" s="2"/>
      <c r="N3" s="2"/>
    </row>
    <row r="4" spans="2:38" ht="13.5" customHeight="1"/>
    <row r="5" spans="2:38" ht="18" thickBot="1">
      <c r="C5" s="137" t="s">
        <v>80</v>
      </c>
      <c r="D5" s="138"/>
      <c r="E5" s="138"/>
      <c r="F5" s="138"/>
      <c r="G5" s="138"/>
      <c r="H5" s="138"/>
      <c r="I5" s="138"/>
      <c r="J5" s="138"/>
      <c r="K5" s="139"/>
      <c r="L5" s="139"/>
      <c r="M5" s="139"/>
      <c r="N5" s="25"/>
      <c r="P5" s="131"/>
      <c r="Q5" s="131"/>
    </row>
    <row r="6" spans="2:38" ht="13.5" customHeight="1">
      <c r="B6" s="553" t="s">
        <v>42</v>
      </c>
      <c r="C6" s="539" t="s">
        <v>62</v>
      </c>
      <c r="D6" s="540"/>
      <c r="E6" s="540"/>
      <c r="F6" s="540"/>
      <c r="G6" s="540"/>
      <c r="H6" s="540"/>
      <c r="I6" s="540"/>
      <c r="J6" s="541"/>
      <c r="K6" s="424" t="s">
        <v>9</v>
      </c>
      <c r="L6" s="424"/>
      <c r="M6" s="424"/>
      <c r="N6" s="603" t="s">
        <v>65</v>
      </c>
      <c r="O6" s="560"/>
      <c r="P6" s="560"/>
      <c r="Q6" s="604"/>
    </row>
    <row r="7" spans="2:38" ht="13.5" customHeight="1">
      <c r="B7" s="554"/>
      <c r="C7" s="542" t="s">
        <v>10</v>
      </c>
      <c r="D7" s="521"/>
      <c r="E7" s="521"/>
      <c r="F7" s="521"/>
      <c r="G7" s="524" t="s">
        <v>11</v>
      </c>
      <c r="H7" s="521"/>
      <c r="I7" s="521"/>
      <c r="J7" s="525"/>
      <c r="K7" s="394"/>
      <c r="L7" s="394"/>
      <c r="M7" s="394"/>
      <c r="N7" s="562"/>
      <c r="O7" s="562"/>
      <c r="P7" s="562"/>
      <c r="Q7" s="605"/>
      <c r="U7" s="592" t="s">
        <v>76</v>
      </c>
      <c r="V7" s="592"/>
      <c r="W7" s="592"/>
      <c r="X7" s="592"/>
      <c r="Y7" s="592"/>
      <c r="Z7" s="135"/>
      <c r="AC7" s="592" t="s">
        <v>77</v>
      </c>
      <c r="AD7" s="592"/>
      <c r="AE7" s="592"/>
      <c r="AF7" s="592"/>
      <c r="AG7" s="592"/>
      <c r="AH7" s="592"/>
    </row>
    <row r="8" spans="2:38" ht="14.25" customHeight="1" thickBot="1">
      <c r="B8" s="555"/>
      <c r="C8" s="544"/>
      <c r="D8" s="523"/>
      <c r="E8" s="523"/>
      <c r="F8" s="523"/>
      <c r="G8" s="526"/>
      <c r="H8" s="523"/>
      <c r="I8" s="523"/>
      <c r="J8" s="527"/>
      <c r="K8" s="519"/>
      <c r="L8" s="519"/>
      <c r="M8" s="519"/>
      <c r="N8" s="523"/>
      <c r="O8" s="523"/>
      <c r="P8" s="523"/>
      <c r="Q8" s="606"/>
      <c r="U8" s="593"/>
      <c r="V8" s="593"/>
      <c r="W8" s="593"/>
      <c r="X8" s="593"/>
      <c r="Y8" s="593"/>
      <c r="Z8" s="136"/>
      <c r="AC8" s="593"/>
      <c r="AD8" s="593"/>
      <c r="AE8" s="593"/>
      <c r="AF8" s="593"/>
      <c r="AG8" s="593"/>
      <c r="AH8" s="593"/>
    </row>
    <row r="9" spans="2:38" ht="14.25" thickBot="1">
      <c r="B9" s="42" t="s">
        <v>48</v>
      </c>
      <c r="C9" s="594" t="s">
        <v>20</v>
      </c>
      <c r="D9" s="595"/>
      <c r="E9" s="595"/>
      <c r="F9" s="596"/>
      <c r="G9" s="597" t="s">
        <v>21</v>
      </c>
      <c r="H9" s="595"/>
      <c r="I9" s="595"/>
      <c r="J9" s="598"/>
      <c r="K9" s="599">
        <v>39</v>
      </c>
      <c r="L9" s="600"/>
      <c r="M9" s="601"/>
      <c r="N9" s="551" t="s">
        <v>75</v>
      </c>
      <c r="O9" s="551"/>
      <c r="P9" s="551"/>
      <c r="Q9" s="602"/>
      <c r="U9" s="97" t="s">
        <v>4</v>
      </c>
      <c r="V9" s="98" t="s">
        <v>71</v>
      </c>
      <c r="W9" s="98" t="s">
        <v>78</v>
      </c>
      <c r="X9" s="98" t="s">
        <v>79</v>
      </c>
      <c r="Y9" s="102" t="s">
        <v>38</v>
      </c>
      <c r="Z9" s="164" t="s">
        <v>129</v>
      </c>
      <c r="AB9" s="105"/>
      <c r="AC9" s="101" t="s">
        <v>168</v>
      </c>
      <c r="AD9" s="98" t="s">
        <v>71</v>
      </c>
      <c r="AE9" s="155" t="s">
        <v>177</v>
      </c>
      <c r="AF9" s="98" t="s">
        <v>169</v>
      </c>
      <c r="AG9" s="98" t="s">
        <v>78</v>
      </c>
      <c r="AH9" s="102" t="s">
        <v>79</v>
      </c>
      <c r="AI9"/>
    </row>
    <row r="10" spans="2:38">
      <c r="B10" s="103">
        <v>1</v>
      </c>
      <c r="C10" s="607">
        <f>③女入力!D10</f>
        <v>0</v>
      </c>
      <c r="D10" s="414"/>
      <c r="E10" s="414"/>
      <c r="F10" s="608"/>
      <c r="G10" s="609">
        <f>③女入力!H10</f>
        <v>0</v>
      </c>
      <c r="H10" s="414"/>
      <c r="I10" s="414"/>
      <c r="J10" s="415"/>
      <c r="K10" s="610">
        <f>③女入力!AL10</f>
        <v>0</v>
      </c>
      <c r="L10" s="611"/>
      <c r="M10" s="612"/>
      <c r="N10" s="613" t="str">
        <f>③女入力!AO10</f>
        <v/>
      </c>
      <c r="O10" s="613"/>
      <c r="P10" s="613"/>
      <c r="Q10" s="614"/>
      <c r="R10" s="27"/>
      <c r="S10" s="27"/>
      <c r="T10" s="218" t="str">
        <f>IF(Y10&gt;=Y11,"○","×")</f>
        <v>○</v>
      </c>
      <c r="U10" s="107" t="s">
        <v>27</v>
      </c>
      <c r="V10" s="62"/>
      <c r="W10" s="160" t="str">
        <f>IF(V10=0,"",VLOOKUP(V10,$B$10:$M$25,2))</f>
        <v/>
      </c>
      <c r="X10" s="160" t="str">
        <f>IF(V10=0,"",VLOOKUP(V10,$B$10:$M$25,6))</f>
        <v/>
      </c>
      <c r="Y10" s="63" t="str">
        <f>IF(V10=0,"",VLOOKUP(V10,$B$10:$R$30,10))</f>
        <v/>
      </c>
      <c r="Z10" s="179"/>
      <c r="AB10" s="106"/>
      <c r="AC10" s="61" t="s">
        <v>170</v>
      </c>
      <c r="AD10" s="62"/>
      <c r="AE10" s="210"/>
      <c r="AF10" s="132" t="str">
        <f>IF(AD10=0,"",VLOOKUP(AD10,$B$10:$Q$25,13))</f>
        <v/>
      </c>
      <c r="AG10" s="132" t="str">
        <f>IF(AD10=0,"",VLOOKUP(AD10,$B$10:$Q$25,2))</f>
        <v/>
      </c>
      <c r="AH10" s="63" t="str">
        <f>IF(AD10=0,"",VLOOKUP(AD10,$B$10:$R$30,6))</f>
        <v/>
      </c>
      <c r="AI10"/>
      <c r="AJ10" s="1">
        <v>1</v>
      </c>
      <c r="AK10" s="1">
        <f>V10</f>
        <v>0</v>
      </c>
      <c r="AL10" s="1">
        <f>IF(COUNTIF($AK$10:$AK$29,AJ10)&gt;0,1,0)</f>
        <v>0</v>
      </c>
    </row>
    <row r="11" spans="2:38">
      <c r="B11" s="99">
        <v>2</v>
      </c>
      <c r="C11" s="615">
        <f>③女入力!D11</f>
        <v>0</v>
      </c>
      <c r="D11" s="616"/>
      <c r="E11" s="616"/>
      <c r="F11" s="617"/>
      <c r="G11" s="618">
        <f>③女入力!H11</f>
        <v>0</v>
      </c>
      <c r="H11" s="616"/>
      <c r="I11" s="616"/>
      <c r="J11" s="619"/>
      <c r="K11" s="620">
        <f>③女入力!AL11</f>
        <v>0</v>
      </c>
      <c r="L11" s="621"/>
      <c r="M11" s="622"/>
      <c r="N11" s="623" t="str">
        <f>③女入力!AO11</f>
        <v/>
      </c>
      <c r="O11" s="623"/>
      <c r="P11" s="623"/>
      <c r="Q11" s="624"/>
      <c r="R11" s="47"/>
      <c r="S11" s="47"/>
      <c r="T11" s="218" t="str">
        <f>IF(AND(Y11&gt;=Y12,Y11&lt;=Y10),"○","×")</f>
        <v>○</v>
      </c>
      <c r="U11" s="95" t="s">
        <v>29</v>
      </c>
      <c r="V11" s="46"/>
      <c r="W11" s="50" t="str">
        <f t="shared" ref="W11:W13" si="0">IF(V11=0,"",VLOOKUP(V11,$B$10:$M$25,2))</f>
        <v/>
      </c>
      <c r="X11" s="50" t="str">
        <f t="shared" ref="X11:X13" si="1">IF(V11=0,"",VLOOKUP(V11,$B$10:$M$25,6))</f>
        <v/>
      </c>
      <c r="Y11" s="65" t="str">
        <f t="shared" ref="Y11:Y13" si="2">IF(V11=0,"",VLOOKUP(V11,$B$10:$R$30,10))</f>
        <v/>
      </c>
      <c r="Z11" s="166"/>
      <c r="AB11" s="106"/>
      <c r="AC11" s="211" t="s">
        <v>171</v>
      </c>
      <c r="AD11" s="46"/>
      <c r="AE11" s="46"/>
      <c r="AF11" s="50" t="str">
        <f t="shared" ref="AF11:AF25" si="3">IF(AD11=0,"",VLOOKUP(AD11,$B$10:$Q$25,13))</f>
        <v/>
      </c>
      <c r="AG11" s="50" t="str">
        <f t="shared" ref="AG11:AG25" si="4">IF(AD11=0,"",VLOOKUP(AD11,$B$10:$Q$25,2))</f>
        <v/>
      </c>
      <c r="AH11" s="65" t="str">
        <f t="shared" ref="AH11:AH25" si="5">IF(AD11=0,"",VLOOKUP(AD11,$B$10:$R$30,6))</f>
        <v/>
      </c>
      <c r="AI11"/>
      <c r="AJ11" s="1">
        <v>2</v>
      </c>
      <c r="AK11" s="1">
        <f t="shared" ref="AK11:AK13" si="6">V11</f>
        <v>0</v>
      </c>
      <c r="AL11" s="1">
        <f t="shared" ref="AL11:AL25" si="7">IF(COUNTIF($AK$10:$AK$29,AJ11)&gt;0,1,0)</f>
        <v>0</v>
      </c>
    </row>
    <row r="12" spans="2:38">
      <c r="B12" s="99">
        <v>3</v>
      </c>
      <c r="C12" s="615">
        <f>③女入力!D12</f>
        <v>0</v>
      </c>
      <c r="D12" s="616"/>
      <c r="E12" s="616"/>
      <c r="F12" s="617"/>
      <c r="G12" s="618">
        <f>③女入力!H12</f>
        <v>0</v>
      </c>
      <c r="H12" s="616"/>
      <c r="I12" s="616"/>
      <c r="J12" s="619"/>
      <c r="K12" s="620">
        <f>③女入力!AL12</f>
        <v>0</v>
      </c>
      <c r="L12" s="621"/>
      <c r="M12" s="622"/>
      <c r="N12" s="623" t="str">
        <f>③女入力!AO12</f>
        <v/>
      </c>
      <c r="O12" s="623"/>
      <c r="P12" s="623"/>
      <c r="Q12" s="624"/>
      <c r="R12" s="47"/>
      <c r="S12" s="47"/>
      <c r="T12" s="218" t="str">
        <f>IF(V12="","○",IF(Y12&lt;=Y11,"○","×"))</f>
        <v>○</v>
      </c>
      <c r="U12" s="95" t="s">
        <v>31</v>
      </c>
      <c r="V12" s="46"/>
      <c r="W12" s="50" t="str">
        <f t="shared" si="0"/>
        <v/>
      </c>
      <c r="X12" s="50" t="str">
        <f t="shared" si="1"/>
        <v/>
      </c>
      <c r="Y12" s="65" t="str">
        <f t="shared" si="2"/>
        <v/>
      </c>
      <c r="Z12" s="166"/>
      <c r="AB12" s="106"/>
      <c r="AC12" s="64" t="s">
        <v>172</v>
      </c>
      <c r="AD12" s="46"/>
      <c r="AE12" s="46"/>
      <c r="AF12" s="50" t="str">
        <f t="shared" si="3"/>
        <v/>
      </c>
      <c r="AG12" s="50" t="str">
        <f t="shared" si="4"/>
        <v/>
      </c>
      <c r="AH12" s="65" t="str">
        <f t="shared" si="5"/>
        <v/>
      </c>
      <c r="AI12"/>
      <c r="AJ12" s="1">
        <v>3</v>
      </c>
      <c r="AK12" s="1">
        <f t="shared" si="6"/>
        <v>0</v>
      </c>
      <c r="AL12" s="1">
        <f t="shared" si="7"/>
        <v>0</v>
      </c>
    </row>
    <row r="13" spans="2:38" ht="14.25" thickBot="1">
      <c r="B13" s="99">
        <v>4</v>
      </c>
      <c r="C13" s="615">
        <f>③女入力!D13</f>
        <v>0</v>
      </c>
      <c r="D13" s="616"/>
      <c r="E13" s="616"/>
      <c r="F13" s="617"/>
      <c r="G13" s="618">
        <f>③女入力!H13</f>
        <v>0</v>
      </c>
      <c r="H13" s="616"/>
      <c r="I13" s="616"/>
      <c r="J13" s="619"/>
      <c r="K13" s="620">
        <f>③女入力!AL13</f>
        <v>0</v>
      </c>
      <c r="L13" s="621"/>
      <c r="M13" s="622"/>
      <c r="N13" s="623" t="str">
        <f>③女入力!AO13</f>
        <v/>
      </c>
      <c r="O13" s="623"/>
      <c r="P13" s="623"/>
      <c r="Q13" s="624"/>
      <c r="R13" s="47"/>
      <c r="S13" s="47"/>
      <c r="T13" s="47"/>
      <c r="U13" s="96" t="s">
        <v>138</v>
      </c>
      <c r="V13" s="67"/>
      <c r="W13" s="68" t="str">
        <f t="shared" si="0"/>
        <v/>
      </c>
      <c r="X13" s="68" t="str">
        <f t="shared" si="1"/>
        <v/>
      </c>
      <c r="Y13" s="156" t="str">
        <f t="shared" si="2"/>
        <v/>
      </c>
      <c r="Z13" s="167"/>
      <c r="AB13" s="106"/>
      <c r="AC13" s="64" t="s">
        <v>173</v>
      </c>
      <c r="AD13" s="46"/>
      <c r="AE13" s="46"/>
      <c r="AF13" s="50" t="str">
        <f t="shared" si="3"/>
        <v/>
      </c>
      <c r="AG13" s="50" t="str">
        <f t="shared" si="4"/>
        <v/>
      </c>
      <c r="AH13" s="65" t="str">
        <f t="shared" si="5"/>
        <v/>
      </c>
      <c r="AI13"/>
      <c r="AJ13" s="1">
        <v>4</v>
      </c>
      <c r="AK13" s="1">
        <f t="shared" si="6"/>
        <v>0</v>
      </c>
      <c r="AL13" s="1">
        <f t="shared" si="7"/>
        <v>0</v>
      </c>
    </row>
    <row r="14" spans="2:38">
      <c r="B14" s="99">
        <v>5</v>
      </c>
      <c r="C14" s="615">
        <f>③女入力!D14</f>
        <v>0</v>
      </c>
      <c r="D14" s="616"/>
      <c r="E14" s="616"/>
      <c r="F14" s="617"/>
      <c r="G14" s="618">
        <f>③女入力!H14</f>
        <v>0</v>
      </c>
      <c r="H14" s="616"/>
      <c r="I14" s="616"/>
      <c r="J14" s="619"/>
      <c r="K14" s="620">
        <f>③女入力!AL14</f>
        <v>0</v>
      </c>
      <c r="L14" s="621"/>
      <c r="M14" s="622"/>
      <c r="N14" s="623" t="str">
        <f>③女入力!AO14</f>
        <v/>
      </c>
      <c r="O14" s="623"/>
      <c r="P14" s="623"/>
      <c r="Q14" s="624"/>
      <c r="R14" s="47"/>
      <c r="S14" s="47"/>
      <c r="T14" s="47"/>
      <c r="U14"/>
      <c r="V14"/>
      <c r="AB14" s="106"/>
      <c r="AC14" s="64" t="s">
        <v>174</v>
      </c>
      <c r="AD14" s="46"/>
      <c r="AE14" s="46"/>
      <c r="AF14" s="50" t="str">
        <f t="shared" si="3"/>
        <v/>
      </c>
      <c r="AG14" s="50" t="str">
        <f t="shared" si="4"/>
        <v/>
      </c>
      <c r="AH14" s="65" t="str">
        <f t="shared" si="5"/>
        <v/>
      </c>
      <c r="AI14"/>
      <c r="AJ14" s="1">
        <v>5</v>
      </c>
      <c r="AK14" s="1">
        <f>AD10</f>
        <v>0</v>
      </c>
      <c r="AL14" s="1">
        <f t="shared" si="7"/>
        <v>0</v>
      </c>
    </row>
    <row r="15" spans="2:38" ht="14.25" customHeight="1">
      <c r="B15" s="99">
        <v>6</v>
      </c>
      <c r="C15" s="615">
        <f>③女入力!D15</f>
        <v>0</v>
      </c>
      <c r="D15" s="616"/>
      <c r="E15" s="616"/>
      <c r="F15" s="617"/>
      <c r="G15" s="618">
        <f>③女入力!H15</f>
        <v>0</v>
      </c>
      <c r="H15" s="616"/>
      <c r="I15" s="616"/>
      <c r="J15" s="619"/>
      <c r="K15" s="620">
        <f>③女入力!AL15</f>
        <v>0</v>
      </c>
      <c r="L15" s="621"/>
      <c r="M15" s="622"/>
      <c r="N15" s="623" t="str">
        <f>③女入力!AO15</f>
        <v/>
      </c>
      <c r="O15" s="623"/>
      <c r="P15" s="623"/>
      <c r="Q15" s="624"/>
      <c r="R15" s="47"/>
      <c r="S15" s="47"/>
      <c r="T15" s="47"/>
      <c r="U15" s="625" t="s">
        <v>130</v>
      </c>
      <c r="V15" s="625"/>
      <c r="W15" s="626"/>
      <c r="X15" s="626"/>
      <c r="AB15" s="106"/>
      <c r="AC15" s="64" t="s">
        <v>175</v>
      </c>
      <c r="AD15" s="46"/>
      <c r="AE15" s="46"/>
      <c r="AF15" s="50" t="str">
        <f t="shared" si="3"/>
        <v/>
      </c>
      <c r="AG15" s="50" t="str">
        <f t="shared" si="4"/>
        <v/>
      </c>
      <c r="AH15" s="65" t="str">
        <f t="shared" si="5"/>
        <v/>
      </c>
      <c r="AI15"/>
      <c r="AJ15" s="1">
        <v>6</v>
      </c>
      <c r="AK15" s="1">
        <f t="shared" ref="AK15:AK29" si="8">AD11</f>
        <v>0</v>
      </c>
      <c r="AL15" s="1">
        <f t="shared" si="7"/>
        <v>0</v>
      </c>
    </row>
    <row r="16" spans="2:38">
      <c r="B16" s="99">
        <v>7</v>
      </c>
      <c r="C16" s="615">
        <f>③女入力!D16</f>
        <v>0</v>
      </c>
      <c r="D16" s="616"/>
      <c r="E16" s="616"/>
      <c r="F16" s="617"/>
      <c r="G16" s="618">
        <f>③女入力!H16</f>
        <v>0</v>
      </c>
      <c r="H16" s="616"/>
      <c r="I16" s="616"/>
      <c r="J16" s="619"/>
      <c r="K16" s="620">
        <f>③女入力!AL16</f>
        <v>0</v>
      </c>
      <c r="L16" s="621"/>
      <c r="M16" s="622"/>
      <c r="N16" s="623" t="str">
        <f>③女入力!AO16</f>
        <v/>
      </c>
      <c r="O16" s="623"/>
      <c r="P16" s="623"/>
      <c r="Q16" s="624"/>
      <c r="R16" s="47"/>
      <c r="S16" s="47"/>
      <c r="T16" s="47"/>
      <c r="U16" s="47"/>
      <c r="V16" s="27"/>
      <c r="AB16" s="106"/>
      <c r="AC16" s="64" t="s">
        <v>176</v>
      </c>
      <c r="AD16" s="46"/>
      <c r="AE16" s="46"/>
      <c r="AF16" s="50" t="str">
        <f t="shared" si="3"/>
        <v/>
      </c>
      <c r="AG16" s="50" t="str">
        <f t="shared" si="4"/>
        <v/>
      </c>
      <c r="AH16" s="65" t="str">
        <f t="shared" si="5"/>
        <v/>
      </c>
      <c r="AI16"/>
      <c r="AJ16" s="1">
        <v>7</v>
      </c>
      <c r="AK16" s="1">
        <f t="shared" si="8"/>
        <v>0</v>
      </c>
      <c r="AL16" s="1">
        <f t="shared" si="7"/>
        <v>0</v>
      </c>
    </row>
    <row r="17" spans="2:38" ht="14.25" thickBot="1">
      <c r="B17" s="99">
        <v>8</v>
      </c>
      <c r="C17" s="615">
        <f>③女入力!D17</f>
        <v>0</v>
      </c>
      <c r="D17" s="616"/>
      <c r="E17" s="616"/>
      <c r="F17" s="617"/>
      <c r="G17" s="618">
        <f>③女入力!H17</f>
        <v>0</v>
      </c>
      <c r="H17" s="616"/>
      <c r="I17" s="616"/>
      <c r="J17" s="619"/>
      <c r="K17" s="620">
        <f>③女入力!AL17</f>
        <v>0</v>
      </c>
      <c r="L17" s="621"/>
      <c r="M17" s="622"/>
      <c r="N17" s="623" t="str">
        <f>③女入力!AO17</f>
        <v/>
      </c>
      <c r="O17" s="623"/>
      <c r="P17" s="623"/>
      <c r="Q17" s="624"/>
      <c r="R17" s="47"/>
      <c r="S17" s="47"/>
      <c r="T17" s="47"/>
      <c r="U17" s="47"/>
      <c r="V17" s="27"/>
      <c r="W17"/>
      <c r="X17"/>
      <c r="AB17" s="106"/>
      <c r="AC17" s="66" t="s">
        <v>160</v>
      </c>
      <c r="AD17" s="67"/>
      <c r="AE17" s="67"/>
      <c r="AF17" s="161" t="str">
        <f t="shared" si="3"/>
        <v/>
      </c>
      <c r="AG17" s="161" t="str">
        <f t="shared" si="4"/>
        <v/>
      </c>
      <c r="AH17" s="168" t="str">
        <f t="shared" si="5"/>
        <v/>
      </c>
      <c r="AI17"/>
      <c r="AJ17" s="1">
        <v>8</v>
      </c>
      <c r="AK17" s="1">
        <f t="shared" si="8"/>
        <v>0</v>
      </c>
      <c r="AL17" s="1">
        <f t="shared" si="7"/>
        <v>0</v>
      </c>
    </row>
    <row r="18" spans="2:38">
      <c r="B18" s="99">
        <v>9</v>
      </c>
      <c r="C18" s="615">
        <f>③女入力!D18</f>
        <v>0</v>
      </c>
      <c r="D18" s="616"/>
      <c r="E18" s="616"/>
      <c r="F18" s="617"/>
      <c r="G18" s="618">
        <f>③女入力!H18</f>
        <v>0</v>
      </c>
      <c r="H18" s="616"/>
      <c r="I18" s="616"/>
      <c r="J18" s="619"/>
      <c r="K18" s="620">
        <f>③女入力!AL18</f>
        <v>0</v>
      </c>
      <c r="L18" s="621"/>
      <c r="M18" s="622"/>
      <c r="N18" s="623" t="str">
        <f>③女入力!AO18</f>
        <v/>
      </c>
      <c r="O18" s="623"/>
      <c r="P18" s="623"/>
      <c r="Q18" s="624"/>
      <c r="R18" s="47"/>
      <c r="S18" s="47"/>
      <c r="T18" s="47"/>
      <c r="U18" s="47"/>
      <c r="V18" s="27"/>
      <c r="W18"/>
      <c r="X18"/>
      <c r="AB18" s="177"/>
      <c r="AC18" s="169">
        <v>9</v>
      </c>
      <c r="AD18" s="169"/>
      <c r="AE18" s="169"/>
      <c r="AF18" s="172" t="str">
        <f t="shared" si="3"/>
        <v/>
      </c>
      <c r="AG18" s="172" t="str">
        <f t="shared" si="4"/>
        <v/>
      </c>
      <c r="AH18" s="176" t="str">
        <f t="shared" si="5"/>
        <v/>
      </c>
      <c r="AI18"/>
      <c r="AJ18" s="1">
        <v>9</v>
      </c>
      <c r="AK18" s="1">
        <f t="shared" si="8"/>
        <v>0</v>
      </c>
      <c r="AL18" s="1">
        <f t="shared" si="7"/>
        <v>0</v>
      </c>
    </row>
    <row r="19" spans="2:38">
      <c r="B19" s="99">
        <v>10</v>
      </c>
      <c r="C19" s="615">
        <f>③女入力!D19</f>
        <v>0</v>
      </c>
      <c r="D19" s="616"/>
      <c r="E19" s="616"/>
      <c r="F19" s="617"/>
      <c r="G19" s="618">
        <f>③女入力!H19</f>
        <v>0</v>
      </c>
      <c r="H19" s="616"/>
      <c r="I19" s="616"/>
      <c r="J19" s="619"/>
      <c r="K19" s="620">
        <f>③女入力!AL19</f>
        <v>0</v>
      </c>
      <c r="L19" s="621"/>
      <c r="M19" s="622"/>
      <c r="N19" s="623" t="str">
        <f>③女入力!AO19</f>
        <v/>
      </c>
      <c r="O19" s="623"/>
      <c r="P19" s="623"/>
      <c r="Q19" s="624"/>
      <c r="R19" s="47"/>
      <c r="S19" s="47"/>
      <c r="T19" s="47"/>
      <c r="U19" s="47"/>
      <c r="V19" s="27"/>
      <c r="AB19" s="177"/>
      <c r="AC19" s="169">
        <v>10</v>
      </c>
      <c r="AD19" s="169"/>
      <c r="AE19" s="169"/>
      <c r="AF19" s="172" t="str">
        <f t="shared" si="3"/>
        <v/>
      </c>
      <c r="AG19" s="172" t="str">
        <f t="shared" si="4"/>
        <v/>
      </c>
      <c r="AH19" s="176" t="str">
        <f t="shared" si="5"/>
        <v/>
      </c>
      <c r="AJ19" s="1">
        <v>10</v>
      </c>
      <c r="AK19" s="1">
        <f t="shared" si="8"/>
        <v>0</v>
      </c>
      <c r="AL19" s="1">
        <f t="shared" si="7"/>
        <v>0</v>
      </c>
    </row>
    <row r="20" spans="2:38">
      <c r="B20" s="99">
        <v>11</v>
      </c>
      <c r="C20" s="615">
        <f>③女入力!D20</f>
        <v>0</v>
      </c>
      <c r="D20" s="616"/>
      <c r="E20" s="616"/>
      <c r="F20" s="617"/>
      <c r="G20" s="618">
        <f>③女入力!H20</f>
        <v>0</v>
      </c>
      <c r="H20" s="616"/>
      <c r="I20" s="616"/>
      <c r="J20" s="619"/>
      <c r="K20" s="620">
        <f>③女入力!AL20</f>
        <v>0</v>
      </c>
      <c r="L20" s="621"/>
      <c r="M20" s="622"/>
      <c r="N20" s="623" t="str">
        <f>③女入力!AO20</f>
        <v/>
      </c>
      <c r="O20" s="623"/>
      <c r="P20" s="623"/>
      <c r="Q20" s="624"/>
      <c r="R20" s="47"/>
      <c r="S20" s="47"/>
      <c r="T20" s="47"/>
      <c r="U20" s="47"/>
      <c r="V20" s="27"/>
      <c r="W20" s="108">
        <f>COUNT($V$10:$V$13,$AD$10:$AD$25)</f>
        <v>0</v>
      </c>
      <c r="AB20" s="177"/>
      <c r="AC20" s="169">
        <v>11</v>
      </c>
      <c r="AD20" s="169"/>
      <c r="AE20" s="169"/>
      <c r="AF20" s="172" t="str">
        <f t="shared" si="3"/>
        <v/>
      </c>
      <c r="AG20" s="172" t="str">
        <f t="shared" si="4"/>
        <v/>
      </c>
      <c r="AH20" s="176" t="str">
        <f t="shared" si="5"/>
        <v/>
      </c>
      <c r="AJ20" s="1">
        <v>11</v>
      </c>
      <c r="AK20" s="1">
        <f t="shared" si="8"/>
        <v>0</v>
      </c>
      <c r="AL20" s="1">
        <f t="shared" si="7"/>
        <v>0</v>
      </c>
    </row>
    <row r="21" spans="2:38" ht="14.25" thickBot="1">
      <c r="B21" s="100">
        <v>12</v>
      </c>
      <c r="C21" s="627">
        <f>③女入力!D21</f>
        <v>0</v>
      </c>
      <c r="D21" s="628"/>
      <c r="E21" s="628"/>
      <c r="F21" s="629"/>
      <c r="G21" s="630">
        <f>③女入力!H21</f>
        <v>0</v>
      </c>
      <c r="H21" s="628"/>
      <c r="I21" s="628"/>
      <c r="J21" s="631"/>
      <c r="K21" s="632">
        <f>③女入力!AL21</f>
        <v>0</v>
      </c>
      <c r="L21" s="633"/>
      <c r="M21" s="634"/>
      <c r="N21" s="635" t="str">
        <f>③女入力!AO21</f>
        <v/>
      </c>
      <c r="O21" s="635"/>
      <c r="P21" s="635"/>
      <c r="Q21" s="636"/>
      <c r="R21" s="47"/>
      <c r="S21" s="47"/>
      <c r="T21" s="47"/>
      <c r="U21" s="47"/>
      <c r="V21" s="27"/>
      <c r="W21" s="108">
        <f>COUNTIF($Z$10:$Z$13,"○")</f>
        <v>0</v>
      </c>
      <c r="AB21" s="177"/>
      <c r="AC21" s="169">
        <v>12</v>
      </c>
      <c r="AD21" s="169"/>
      <c r="AE21" s="169"/>
      <c r="AF21" s="172" t="str">
        <f t="shared" si="3"/>
        <v/>
      </c>
      <c r="AG21" s="172" t="str">
        <f t="shared" si="4"/>
        <v/>
      </c>
      <c r="AH21" s="176" t="str">
        <f t="shared" si="5"/>
        <v/>
      </c>
      <c r="AJ21" s="1">
        <v>12</v>
      </c>
      <c r="AK21" s="1">
        <f t="shared" si="8"/>
        <v>0</v>
      </c>
      <c r="AL21" s="1">
        <f t="shared" si="7"/>
        <v>0</v>
      </c>
    </row>
    <row r="22" spans="2:38" hidden="1">
      <c r="B22" s="103">
        <v>13</v>
      </c>
      <c r="C22" s="607">
        <f>③女入力!D22</f>
        <v>0</v>
      </c>
      <c r="D22" s="414"/>
      <c r="E22" s="414"/>
      <c r="F22" s="608"/>
      <c r="G22" s="609">
        <f>③女入力!H22</f>
        <v>0</v>
      </c>
      <c r="H22" s="414"/>
      <c r="I22" s="414"/>
      <c r="J22" s="415"/>
      <c r="K22" s="610">
        <f>③女入力!AL22</f>
        <v>0</v>
      </c>
      <c r="L22" s="611"/>
      <c r="M22" s="612"/>
      <c r="N22" s="613" t="str">
        <f>③女入力!AO22</f>
        <v/>
      </c>
      <c r="O22" s="613"/>
      <c r="P22" s="613"/>
      <c r="Q22" s="614"/>
      <c r="R22" s="47"/>
      <c r="S22" s="47"/>
      <c r="T22" s="47"/>
      <c r="U22" s="47"/>
      <c r="V22" s="27"/>
      <c r="AB22" s="106"/>
      <c r="AC22" s="178">
        <v>13</v>
      </c>
      <c r="AD22" s="51"/>
      <c r="AE22" s="51"/>
      <c r="AF22" s="50" t="str">
        <f t="shared" si="3"/>
        <v/>
      </c>
      <c r="AG22" s="50" t="str">
        <f t="shared" si="4"/>
        <v/>
      </c>
      <c r="AH22" s="65" t="str">
        <f t="shared" si="5"/>
        <v/>
      </c>
      <c r="AJ22" s="1">
        <v>13</v>
      </c>
      <c r="AK22" s="1">
        <f t="shared" si="8"/>
        <v>0</v>
      </c>
      <c r="AL22" s="1">
        <f t="shared" si="7"/>
        <v>0</v>
      </c>
    </row>
    <row r="23" spans="2:38" hidden="1">
      <c r="B23" s="99">
        <v>14</v>
      </c>
      <c r="C23" s="615">
        <f>③女入力!D23</f>
        <v>0</v>
      </c>
      <c r="D23" s="616"/>
      <c r="E23" s="616"/>
      <c r="F23" s="617"/>
      <c r="G23" s="618">
        <f>③女入力!H23</f>
        <v>0</v>
      </c>
      <c r="H23" s="616"/>
      <c r="I23" s="616"/>
      <c r="J23" s="619"/>
      <c r="K23" s="620">
        <f>③女入力!AL23</f>
        <v>0</v>
      </c>
      <c r="L23" s="621"/>
      <c r="M23" s="622"/>
      <c r="N23" s="623" t="str">
        <f>③女入力!AO23</f>
        <v/>
      </c>
      <c r="O23" s="623"/>
      <c r="P23" s="623"/>
      <c r="Q23" s="624"/>
      <c r="R23" s="47"/>
      <c r="S23" s="47"/>
      <c r="T23" s="47"/>
      <c r="U23" s="47"/>
      <c r="V23" s="27"/>
      <c r="AB23" s="106"/>
      <c r="AC23" s="104">
        <v>14</v>
      </c>
      <c r="AD23" s="46"/>
      <c r="AE23" s="46"/>
      <c r="AF23" s="50" t="str">
        <f t="shared" si="3"/>
        <v/>
      </c>
      <c r="AG23" s="50" t="str">
        <f t="shared" si="4"/>
        <v/>
      </c>
      <c r="AH23" s="65" t="str">
        <f t="shared" si="5"/>
        <v/>
      </c>
      <c r="AJ23" s="1">
        <v>14</v>
      </c>
      <c r="AK23" s="1">
        <f t="shared" si="8"/>
        <v>0</v>
      </c>
      <c r="AL23" s="1">
        <f t="shared" si="7"/>
        <v>0</v>
      </c>
    </row>
    <row r="24" spans="2:38" hidden="1">
      <c r="B24" s="99">
        <v>15</v>
      </c>
      <c r="C24" s="615">
        <f>③女入力!D24</f>
        <v>0</v>
      </c>
      <c r="D24" s="616"/>
      <c r="E24" s="616"/>
      <c r="F24" s="617"/>
      <c r="G24" s="618">
        <f>③女入力!H24</f>
        <v>0</v>
      </c>
      <c r="H24" s="616"/>
      <c r="I24" s="616"/>
      <c r="J24" s="619"/>
      <c r="K24" s="620">
        <f>③女入力!AL24</f>
        <v>0</v>
      </c>
      <c r="L24" s="621"/>
      <c r="M24" s="622"/>
      <c r="N24" s="623" t="str">
        <f>③女入力!AO24</f>
        <v/>
      </c>
      <c r="O24" s="623"/>
      <c r="P24" s="623"/>
      <c r="Q24" s="624"/>
      <c r="R24" s="47"/>
      <c r="S24" s="47"/>
      <c r="T24" s="47"/>
      <c r="U24" s="47"/>
      <c r="V24" s="27"/>
      <c r="AB24" s="106"/>
      <c r="AC24" s="104">
        <v>15</v>
      </c>
      <c r="AD24" s="46"/>
      <c r="AE24" s="46"/>
      <c r="AF24" s="50" t="str">
        <f t="shared" si="3"/>
        <v/>
      </c>
      <c r="AG24" s="50" t="str">
        <f t="shared" si="4"/>
        <v/>
      </c>
      <c r="AH24" s="65" t="str">
        <f t="shared" si="5"/>
        <v/>
      </c>
      <c r="AJ24" s="1">
        <v>15</v>
      </c>
      <c r="AK24" s="1">
        <f t="shared" si="8"/>
        <v>0</v>
      </c>
      <c r="AL24" s="1">
        <f t="shared" si="7"/>
        <v>0</v>
      </c>
    </row>
    <row r="25" spans="2:38" ht="14.25" hidden="1" thickBot="1">
      <c r="B25" s="100">
        <v>16</v>
      </c>
      <c r="C25" s="627">
        <f>③女入力!D25</f>
        <v>0</v>
      </c>
      <c r="D25" s="628"/>
      <c r="E25" s="628"/>
      <c r="F25" s="629"/>
      <c r="G25" s="630">
        <f>③女入力!H25</f>
        <v>0</v>
      </c>
      <c r="H25" s="628"/>
      <c r="I25" s="628"/>
      <c r="J25" s="631"/>
      <c r="K25" s="632">
        <f>③女入力!AL25</f>
        <v>0</v>
      </c>
      <c r="L25" s="633"/>
      <c r="M25" s="634"/>
      <c r="N25" s="635" t="str">
        <f>③女入力!AO25</f>
        <v/>
      </c>
      <c r="O25" s="635"/>
      <c r="P25" s="635"/>
      <c r="Q25" s="636"/>
      <c r="R25" s="47"/>
      <c r="S25" s="47"/>
      <c r="T25" s="47"/>
      <c r="U25" s="47"/>
      <c r="V25" s="27"/>
      <c r="AB25" s="106"/>
      <c r="AC25" s="157">
        <v>16</v>
      </c>
      <c r="AD25" s="67"/>
      <c r="AE25" s="67"/>
      <c r="AF25" s="68" t="str">
        <f t="shared" si="3"/>
        <v/>
      </c>
      <c r="AG25" s="68" t="str">
        <f t="shared" si="4"/>
        <v/>
      </c>
      <c r="AH25" s="156" t="str">
        <f t="shared" si="5"/>
        <v/>
      </c>
      <c r="AJ25" s="1">
        <v>16</v>
      </c>
      <c r="AK25" s="1">
        <f t="shared" si="8"/>
        <v>0</v>
      </c>
      <c r="AL25" s="1">
        <f t="shared" si="7"/>
        <v>0</v>
      </c>
    </row>
    <row r="26" spans="2:38">
      <c r="R26" s="47"/>
      <c r="S26" s="47"/>
      <c r="T26" s="47"/>
      <c r="U26" s="47"/>
      <c r="V26" s="27"/>
      <c r="AK26" s="1">
        <f t="shared" si="8"/>
        <v>0</v>
      </c>
    </row>
    <row r="27" spans="2:38">
      <c r="R27" s="47"/>
      <c r="S27" s="47"/>
      <c r="T27" s="47"/>
      <c r="AK27" s="1">
        <f t="shared" si="8"/>
        <v>0</v>
      </c>
    </row>
    <row r="28" spans="2:38">
      <c r="R28" s="47"/>
      <c r="S28" s="47"/>
      <c r="T28" s="47"/>
      <c r="AK28" s="1">
        <f t="shared" si="8"/>
        <v>0</v>
      </c>
    </row>
    <row r="29" spans="2:38">
      <c r="R29" s="47"/>
      <c r="S29" s="47"/>
      <c r="T29" s="47"/>
      <c r="AK29" s="1">
        <f t="shared" si="8"/>
        <v>0</v>
      </c>
    </row>
    <row r="30" spans="2:38">
      <c r="R30" s="47"/>
      <c r="S30" s="47"/>
      <c r="T30" s="47"/>
      <c r="AL30" s="1">
        <f>SUM(AL10:AL25)</f>
        <v>0</v>
      </c>
    </row>
  </sheetData>
  <protectedRanges>
    <protectedRange sqref="V10:V13 AD10:AD17 AI10:AI17" name="すべて"/>
  </protectedRanges>
  <mergeCells count="81">
    <mergeCell ref="C22:F22"/>
    <mergeCell ref="G22:J22"/>
    <mergeCell ref="K22:M22"/>
    <mergeCell ref="N22:Q22"/>
    <mergeCell ref="C25:F25"/>
    <mergeCell ref="G25:J25"/>
    <mergeCell ref="K25:M25"/>
    <mergeCell ref="N25:Q25"/>
    <mergeCell ref="C23:F23"/>
    <mergeCell ref="G23:J23"/>
    <mergeCell ref="K23:M23"/>
    <mergeCell ref="N23:Q23"/>
    <mergeCell ref="C24:F24"/>
    <mergeCell ref="G24:J24"/>
    <mergeCell ref="K24:M24"/>
    <mergeCell ref="N24:Q24"/>
    <mergeCell ref="C20:F20"/>
    <mergeCell ref="G20:J20"/>
    <mergeCell ref="K20:M20"/>
    <mergeCell ref="N20:Q20"/>
    <mergeCell ref="C21:F21"/>
    <mergeCell ref="G21:J21"/>
    <mergeCell ref="K21:M21"/>
    <mergeCell ref="N21:Q21"/>
    <mergeCell ref="C19:F19"/>
    <mergeCell ref="G19:J19"/>
    <mergeCell ref="K19:M19"/>
    <mergeCell ref="N19:Q19"/>
    <mergeCell ref="C18:F18"/>
    <mergeCell ref="G18:J18"/>
    <mergeCell ref="K18:M18"/>
    <mergeCell ref="N18:Q18"/>
    <mergeCell ref="C17:F17"/>
    <mergeCell ref="G17:J17"/>
    <mergeCell ref="K17:M17"/>
    <mergeCell ref="N17:Q17"/>
    <mergeCell ref="C16:F16"/>
    <mergeCell ref="G16:J16"/>
    <mergeCell ref="K16:M16"/>
    <mergeCell ref="N16:Q16"/>
    <mergeCell ref="W15:X15"/>
    <mergeCell ref="C13:F13"/>
    <mergeCell ref="G13:J13"/>
    <mergeCell ref="K13:M13"/>
    <mergeCell ref="N13:Q13"/>
    <mergeCell ref="C14:F14"/>
    <mergeCell ref="G14:J14"/>
    <mergeCell ref="K14:M14"/>
    <mergeCell ref="N14:Q14"/>
    <mergeCell ref="U15:V15"/>
    <mergeCell ref="C15:F15"/>
    <mergeCell ref="G15:J15"/>
    <mergeCell ref="K15:M15"/>
    <mergeCell ref="N15:Q15"/>
    <mergeCell ref="C11:F11"/>
    <mergeCell ref="G11:J11"/>
    <mergeCell ref="K11:M11"/>
    <mergeCell ref="N11:Q11"/>
    <mergeCell ref="C12:F12"/>
    <mergeCell ref="G12:J12"/>
    <mergeCell ref="K12:M12"/>
    <mergeCell ref="N12:Q12"/>
    <mergeCell ref="C9:F9"/>
    <mergeCell ref="G9:J9"/>
    <mergeCell ref="K9:M9"/>
    <mergeCell ref="N9:Q9"/>
    <mergeCell ref="C10:F10"/>
    <mergeCell ref="G10:J10"/>
    <mergeCell ref="K10:M10"/>
    <mergeCell ref="N10:Q10"/>
    <mergeCell ref="D1:I1"/>
    <mergeCell ref="AA1:AE1"/>
    <mergeCell ref="AG1:AH1"/>
    <mergeCell ref="U7:Y8"/>
    <mergeCell ref="AC7:AH8"/>
    <mergeCell ref="B6:B8"/>
    <mergeCell ref="C6:J6"/>
    <mergeCell ref="K6:M8"/>
    <mergeCell ref="N6:Q8"/>
    <mergeCell ref="C7:F8"/>
    <mergeCell ref="G7:J8"/>
  </mergeCells>
  <phoneticPr fontId="2"/>
  <conditionalFormatting sqref="V10:V13">
    <cfRule type="duplicateValues" dxfId="16" priority="16"/>
  </conditionalFormatting>
  <conditionalFormatting sqref="AD10:AD25">
    <cfRule type="duplicateValues" dxfId="15" priority="15"/>
  </conditionalFormatting>
  <conditionalFormatting sqref="AC10">
    <cfRule type="expression" dxfId="14" priority="9">
      <formula>$AF10=""</formula>
    </cfRule>
    <cfRule type="expression" dxfId="13" priority="10">
      <formula>$AC10&lt;&gt;$AF10</formula>
    </cfRule>
  </conditionalFormatting>
  <conditionalFormatting sqref="AC11:AC17">
    <cfRule type="expression" dxfId="12" priority="7">
      <formula>$AF11=""</formula>
    </cfRule>
    <cfRule type="expression" dxfId="11" priority="8">
      <formula>$AC11&lt;&gt;$AF11</formula>
    </cfRule>
  </conditionalFormatting>
  <conditionalFormatting sqref="Y10">
    <cfRule type="expression" dxfId="10" priority="5">
      <formula>V11=""</formula>
    </cfRule>
    <cfRule type="expression" dxfId="9" priority="6">
      <formula>T10="×"</formula>
    </cfRule>
  </conditionalFormatting>
  <conditionalFormatting sqref="Y11">
    <cfRule type="expression" dxfId="8" priority="3">
      <formula>V12=""</formula>
    </cfRule>
    <cfRule type="expression" dxfId="7" priority="4">
      <formula>T11="×"</formula>
    </cfRule>
  </conditionalFormatting>
  <conditionalFormatting sqref="Y12">
    <cfRule type="expression" dxfId="6" priority="1">
      <formula>$V$14=""</formula>
    </cfRule>
    <cfRule type="expression" dxfId="5" priority="2">
      <formula>T12="×"</formula>
    </cfRule>
  </conditionalFormatting>
  <dataValidations count="3">
    <dataValidation type="list" allowBlank="1" showInputMessage="1" showErrorMessage="1" sqref="AE18:AE25">
      <formula1>"１位,２位"</formula1>
    </dataValidation>
    <dataValidation type="list" allowBlank="1" showInputMessage="1" showErrorMessage="1" sqref="Z10:Z13">
      <formula1>"○"</formula1>
    </dataValidation>
    <dataValidation type="list" allowBlank="1" showInputMessage="1" showErrorMessage="1" sqref="AE10:AE17">
      <formula1>"１位,２位,３位,４位,５位,６位,７位"</formula1>
    </dataValidation>
  </dataValidations>
  <hyperlinks>
    <hyperlink ref="D1" location="Top!A1" display="Topへ戻る"/>
  </hyperlinks>
  <pageMargins left="0.7" right="0.7" top="0.75" bottom="0.75" header="0.3" footer="0.3"/>
  <pageSetup paperSize="9" scale="93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9" tint="0.59999389629810485"/>
  </sheetPr>
  <dimension ref="C1:BR26"/>
  <sheetViews>
    <sheetView showGridLines="0" showZeros="0" zoomScaleNormal="100" workbookViewId="0">
      <selection activeCell="N14" sqref="N14"/>
    </sheetView>
  </sheetViews>
  <sheetFormatPr defaultColWidth="9" defaultRowHeight="13.5"/>
  <cols>
    <col min="1" max="42" width="2.625" style="1" customWidth="1"/>
    <col min="43" max="79" width="4.5" style="1" customWidth="1"/>
    <col min="80" max="16384" width="9" style="1"/>
  </cols>
  <sheetData>
    <row r="1" spans="3:70" ht="30.75" customHeight="1">
      <c r="D1" s="568" t="s">
        <v>82</v>
      </c>
      <c r="E1" s="569"/>
      <c r="F1" s="569"/>
      <c r="G1" s="569"/>
      <c r="H1" s="569"/>
      <c r="I1" s="569"/>
      <c r="J1" s="570"/>
    </row>
    <row r="3" spans="3:70" ht="30.75">
      <c r="C3" s="41" t="s">
        <v>83</v>
      </c>
      <c r="D3" s="3"/>
      <c r="E3" s="3"/>
      <c r="F3" s="3"/>
      <c r="G3" s="4"/>
      <c r="H3" s="40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6" spans="3:70">
      <c r="C6" s="33" t="s">
        <v>57</v>
      </c>
      <c r="D6" s="34"/>
      <c r="E6" s="637">
        <v>4</v>
      </c>
      <c r="F6" s="637"/>
      <c r="G6" s="39" t="s">
        <v>15</v>
      </c>
      <c r="H6" s="637"/>
      <c r="I6" s="637"/>
      <c r="J6" s="39" t="s">
        <v>16</v>
      </c>
      <c r="K6" s="637"/>
      <c r="L6" s="637"/>
      <c r="M6" s="39" t="s">
        <v>17</v>
      </c>
      <c r="Q6" s="1" t="str">
        <f>C6&amp;E6&amp;G6&amp;H6&amp;J6&amp;K6&amp;M6</f>
        <v>令和4年月日</v>
      </c>
    </row>
    <row r="10" spans="3:70" ht="13.5" customHeight="1">
      <c r="AM10" s="72"/>
      <c r="AN10" s="72"/>
      <c r="AO10" s="72"/>
      <c r="AP10" s="72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</row>
    <row r="11" spans="3:70" ht="13.5" customHeight="1">
      <c r="AM11" s="72"/>
      <c r="AN11" s="72"/>
      <c r="AO11" s="72"/>
      <c r="AP11" s="72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</row>
    <row r="12" spans="3:70" ht="13.5" customHeight="1">
      <c r="AM12" s="72"/>
      <c r="AN12" s="72"/>
      <c r="AO12" s="72"/>
      <c r="AP12" s="72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</row>
    <row r="13" spans="3:70" ht="13.5" customHeight="1">
      <c r="AM13" s="72"/>
      <c r="AN13" s="72"/>
      <c r="AO13" s="72"/>
      <c r="AP13" s="72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</row>
    <row r="14" spans="3:70" ht="13.5" customHeight="1">
      <c r="AM14" s="72"/>
      <c r="AN14" s="72"/>
      <c r="AO14" s="72"/>
      <c r="AP14" s="72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</row>
    <row r="15" spans="3:70" ht="13.5" customHeight="1">
      <c r="AM15" s="72"/>
      <c r="AN15" s="72"/>
      <c r="AO15" s="72"/>
      <c r="AP15" s="72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</row>
    <row r="16" spans="3:70" ht="13.5" customHeight="1">
      <c r="AM16" s="72"/>
      <c r="AN16" s="72"/>
      <c r="AO16" s="72"/>
      <c r="AP16" s="72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</row>
    <row r="17" spans="39:70" ht="13.5" customHeight="1"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</row>
    <row r="18" spans="39:70" ht="13.5" customHeight="1"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</row>
    <row r="19" spans="39:70" ht="13.5" customHeight="1"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</row>
    <row r="20" spans="39:70" ht="13.5" customHeight="1"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</row>
    <row r="21" spans="39:70" ht="13.5" customHeight="1"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</row>
    <row r="22" spans="39:70" ht="13.5" customHeight="1"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2"/>
      <c r="BR22" s="72"/>
    </row>
    <row r="23" spans="39:70" ht="13.5" customHeight="1"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</row>
    <row r="24" spans="39:70" ht="13.5" customHeight="1"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2"/>
      <c r="BR24" s="72"/>
    </row>
    <row r="25" spans="39:70" ht="13.5" customHeight="1"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</row>
    <row r="26" spans="39:70" ht="13.5" customHeight="1"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</row>
  </sheetData>
  <protectedRanges>
    <protectedRange sqref="H6:I6" name="月"/>
    <protectedRange sqref="E6:F6" name="年"/>
    <protectedRange sqref="K6:L6" name="日"/>
  </protectedRanges>
  <customSheetViews>
    <customSheetView guid="{5D963F3A-B207-4215-A36A-BBA0BD90DFE4}" showGridLines="0" zeroValues="0" hiddenColumns="1">
      <selection activeCell="AC4" sqref="AC4"/>
      <colBreaks count="1" manualBreakCount="1">
        <brk id="36" max="1048575" man="1"/>
      </colBreaks>
      <pageMargins left="0.7" right="0.7" top="0.75" bottom="0.75" header="0.3" footer="0.3"/>
      <pageSetup paperSize="9" scale="93" orientation="portrait" r:id="rId1"/>
    </customSheetView>
  </customSheetViews>
  <mergeCells count="4">
    <mergeCell ref="D1:J1"/>
    <mergeCell ref="E6:F6"/>
    <mergeCell ref="H6:I6"/>
    <mergeCell ref="K6:L6"/>
  </mergeCells>
  <phoneticPr fontId="2"/>
  <dataValidations count="4">
    <dataValidation type="list" allowBlank="1" showInputMessage="1" showErrorMessage="1" sqref="H6:I6">
      <formula1>"１,２,３,４,５,６,７,８,９,１０,１１,１２"</formula1>
    </dataValidation>
    <dataValidation type="list" allowBlank="1" showInputMessage="1" showErrorMessage="1" sqref="K6:L6">
      <formula1>"１,２,３,４,,５,６,７,８,９,１０,１１,１２,１３,１４,１５,１６,１７,１８,１９,２０,２１,２２,２３,２４,２５,２６,２７,２８,２９,３０,３１"</formula1>
    </dataValidation>
    <dataValidation type="list" allowBlank="1" showInputMessage="1" showErrorMessage="1" sqref="E6:F6">
      <formula1>"２,３,４,５,６,７,８,９,１０,１１,１２,１３"</formula1>
    </dataValidation>
    <dataValidation type="list" allowBlank="1" showInputMessage="1" showErrorMessage="1" sqref="AT10:AW12">
      <formula1>"教諭, 教頭,校長,養護教諭,部活動指導員"</formula1>
    </dataValidation>
  </dataValidations>
  <hyperlinks>
    <hyperlink ref="D1" location="Top!A1" display="Topへ戻る"/>
  </hyperlinks>
  <pageMargins left="0.7" right="0.7" top="0.75" bottom="0.75" header="0.3" footer="0.3"/>
  <pageSetup paperSize="9" scale="93" orientation="portrait" r:id="rId2"/>
  <colBreaks count="1" manualBreakCount="1">
    <brk id="36" max="1048575" man="1"/>
  </col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U123"/>
  <sheetViews>
    <sheetView showZeros="0" view="pageBreakPreview" zoomScaleNormal="100" zoomScaleSheetLayoutView="100" workbookViewId="0"/>
  </sheetViews>
  <sheetFormatPr defaultColWidth="8.875" defaultRowHeight="12"/>
  <cols>
    <col min="1" max="44" width="2.25" style="129" customWidth="1"/>
    <col min="45" max="46" width="8.875" style="129" hidden="1" customWidth="1"/>
    <col min="47" max="50" width="8.875" style="129" customWidth="1"/>
    <col min="51" max="16384" width="8.875" style="129"/>
  </cols>
  <sheetData>
    <row r="1" spans="1:47" s="130" customFormat="1" ht="26.25" customHeight="1">
      <c r="A1" s="129"/>
      <c r="B1" s="129"/>
      <c r="C1" s="129"/>
      <c r="D1" s="650" t="s">
        <v>82</v>
      </c>
      <c r="E1" s="651"/>
      <c r="F1" s="651"/>
      <c r="G1" s="651"/>
      <c r="H1" s="651"/>
      <c r="I1" s="651"/>
      <c r="J1" s="652"/>
    </row>
    <row r="2" spans="1:47" s="130" customFormat="1" ht="9.75" customHeight="1"/>
    <row r="3" spans="1:47" s="130" customFormat="1" ht="13.5" customHeight="1">
      <c r="A3" s="653" t="s">
        <v>178</v>
      </c>
      <c r="B3" s="653"/>
      <c r="C3" s="653"/>
      <c r="D3" s="653"/>
    </row>
    <row r="4" spans="1:47" ht="12" customHeight="1">
      <c r="B4" s="654" t="str">
        <f>Top!$B$6</f>
        <v>令和４年度北海道中学校体育大会 第５０回北海道中学校柔道大会</v>
      </c>
      <c r="C4" s="654"/>
      <c r="D4" s="654"/>
      <c r="E4" s="654"/>
      <c r="F4" s="654"/>
      <c r="G4" s="654"/>
      <c r="H4" s="654"/>
      <c r="I4" s="654"/>
      <c r="J4" s="654"/>
      <c r="K4" s="654"/>
      <c r="L4" s="654"/>
      <c r="M4" s="654"/>
      <c r="N4" s="654"/>
      <c r="O4" s="654"/>
      <c r="P4" s="654"/>
      <c r="Q4" s="654"/>
      <c r="R4" s="654"/>
      <c r="S4" s="654"/>
      <c r="T4" s="654"/>
      <c r="U4" s="654"/>
      <c r="V4" s="654"/>
      <c r="W4" s="654"/>
      <c r="X4" s="654"/>
      <c r="Y4" s="654"/>
      <c r="Z4" s="654"/>
      <c r="AA4" s="654"/>
      <c r="AB4" s="654"/>
      <c r="AC4" s="654"/>
      <c r="AD4" s="654"/>
      <c r="AE4" s="654"/>
      <c r="AF4" s="654"/>
      <c r="AG4" s="654"/>
      <c r="AH4" s="654"/>
      <c r="AI4" s="654"/>
      <c r="AJ4" s="654"/>
      <c r="AK4" s="654"/>
      <c r="AL4" s="654"/>
    </row>
    <row r="5" spans="1:47" ht="12" customHeight="1">
      <c r="B5" s="654"/>
      <c r="C5" s="654"/>
      <c r="D5" s="654"/>
      <c r="E5" s="654"/>
      <c r="F5" s="654"/>
      <c r="G5" s="654"/>
      <c r="H5" s="654"/>
      <c r="I5" s="654"/>
      <c r="J5" s="654"/>
      <c r="K5" s="654"/>
      <c r="L5" s="654"/>
      <c r="M5" s="654"/>
      <c r="N5" s="654"/>
      <c r="O5" s="654"/>
      <c r="P5" s="654"/>
      <c r="Q5" s="654"/>
      <c r="R5" s="654"/>
      <c r="S5" s="654"/>
      <c r="T5" s="654"/>
      <c r="U5" s="654"/>
      <c r="V5" s="654"/>
      <c r="W5" s="654"/>
      <c r="X5" s="654"/>
      <c r="Y5" s="654"/>
      <c r="Z5" s="654"/>
      <c r="AA5" s="654"/>
      <c r="AB5" s="654"/>
      <c r="AC5" s="654"/>
      <c r="AD5" s="654"/>
      <c r="AE5" s="654"/>
      <c r="AF5" s="654"/>
      <c r="AG5" s="654"/>
      <c r="AH5" s="654"/>
      <c r="AI5" s="654"/>
      <c r="AJ5" s="654"/>
      <c r="AK5" s="654"/>
      <c r="AL5" s="654"/>
    </row>
    <row r="6" spans="1:47" ht="14.45" customHeight="1"/>
    <row r="7" spans="1:47" ht="15" customHeight="1">
      <c r="B7" s="655" t="s">
        <v>236</v>
      </c>
      <c r="C7" s="656"/>
      <c r="D7" s="656"/>
      <c r="E7" s="656"/>
      <c r="F7" s="656"/>
      <c r="G7" s="656"/>
      <c r="H7" s="656"/>
      <c r="I7" s="656"/>
      <c r="J7" s="656"/>
      <c r="K7" s="657"/>
      <c r="L7" s="130"/>
      <c r="M7" s="130"/>
      <c r="N7" s="658" t="s">
        <v>271</v>
      </c>
      <c r="O7" s="659"/>
      <c r="P7" s="659"/>
      <c r="Q7" s="659"/>
      <c r="R7" s="659"/>
      <c r="S7" s="660">
        <f>①基本情報!$Y$8</f>
        <v>0</v>
      </c>
      <c r="T7" s="660"/>
      <c r="U7" s="660"/>
      <c r="V7" s="660"/>
      <c r="W7" s="661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</row>
    <row r="8" spans="1:47" ht="15" customHeight="1"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</row>
    <row r="9" spans="1:47" ht="15" customHeight="1">
      <c r="B9" s="662" t="s">
        <v>112</v>
      </c>
      <c r="C9" s="662"/>
      <c r="D9" s="662"/>
      <c r="E9" s="662"/>
      <c r="F9" s="662"/>
      <c r="G9" s="653">
        <f>①基本情報!$B$9</f>
        <v>0</v>
      </c>
      <c r="H9" s="653"/>
      <c r="I9" s="653"/>
      <c r="J9" s="653"/>
      <c r="K9" s="653"/>
      <c r="L9" s="653"/>
      <c r="M9" s="653"/>
      <c r="N9" s="653"/>
      <c r="O9" s="653"/>
      <c r="P9" s="653"/>
      <c r="Q9" s="653"/>
      <c r="R9" s="653"/>
      <c r="S9" s="653"/>
      <c r="T9" s="653"/>
      <c r="U9" s="653"/>
      <c r="V9" s="653"/>
      <c r="W9" s="653"/>
      <c r="X9" s="653"/>
      <c r="Y9" s="653"/>
      <c r="Z9" s="653"/>
      <c r="AA9" s="653"/>
      <c r="AB9" s="653"/>
      <c r="AC9" s="653"/>
      <c r="AD9" s="653"/>
      <c r="AE9" s="653"/>
      <c r="AF9" s="653"/>
      <c r="AG9" s="653"/>
      <c r="AH9" s="653"/>
      <c r="AI9" s="653"/>
      <c r="AJ9" s="653"/>
      <c r="AK9" s="653"/>
      <c r="AL9" s="130"/>
      <c r="AM9" s="130"/>
    </row>
    <row r="10" spans="1:47" ht="9" customHeight="1">
      <c r="B10" s="144"/>
      <c r="C10" s="144"/>
      <c r="D10" s="144"/>
      <c r="E10" s="144"/>
      <c r="F10" s="144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</row>
    <row r="11" spans="1:47" ht="15" customHeight="1">
      <c r="B11" s="144"/>
      <c r="C11" s="144"/>
      <c r="D11" s="662" t="s">
        <v>113</v>
      </c>
      <c r="E11" s="662"/>
      <c r="F11" s="662"/>
      <c r="G11" s="653" t="str">
        <f>"〒"&amp;①基本情報!$O$8</f>
        <v>〒</v>
      </c>
      <c r="H11" s="653"/>
      <c r="I11" s="653"/>
      <c r="J11" s="653"/>
      <c r="K11" s="653"/>
      <c r="L11" s="653"/>
      <c r="M11" s="653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</row>
    <row r="12" spans="1:47" ht="15" customHeight="1">
      <c r="B12" s="144"/>
      <c r="C12" s="144"/>
      <c r="D12" s="144"/>
      <c r="E12" s="144"/>
      <c r="F12" s="144"/>
      <c r="G12" s="653">
        <f>①基本情報!$N$9</f>
        <v>0</v>
      </c>
      <c r="H12" s="653"/>
      <c r="I12" s="653"/>
      <c r="J12" s="653"/>
      <c r="K12" s="653"/>
      <c r="L12" s="653"/>
      <c r="M12" s="653"/>
      <c r="N12" s="653"/>
      <c r="O12" s="653"/>
      <c r="P12" s="653"/>
      <c r="Q12" s="653"/>
      <c r="R12" s="653"/>
      <c r="S12" s="653"/>
      <c r="T12" s="653"/>
      <c r="U12" s="653"/>
      <c r="V12" s="653"/>
      <c r="W12" s="653"/>
      <c r="X12" s="653"/>
      <c r="Y12" s="653"/>
      <c r="Z12" s="653"/>
      <c r="AA12" s="653"/>
      <c r="AB12" s="653"/>
      <c r="AC12" s="653"/>
      <c r="AD12" s="653"/>
      <c r="AE12" s="653"/>
      <c r="AF12" s="653"/>
      <c r="AG12" s="653"/>
      <c r="AH12" s="653"/>
      <c r="AI12" s="653"/>
      <c r="AJ12" s="653"/>
      <c r="AK12" s="653"/>
      <c r="AL12" s="653"/>
      <c r="AM12" s="130"/>
    </row>
    <row r="13" spans="1:47" ht="15" customHeight="1">
      <c r="B13" s="144"/>
      <c r="C13" s="144"/>
      <c r="D13" s="144"/>
      <c r="E13" s="144"/>
      <c r="F13" s="144"/>
      <c r="G13" s="653" t="s">
        <v>118</v>
      </c>
      <c r="H13" s="653"/>
      <c r="I13" s="653"/>
      <c r="J13" s="653">
        <f>①基本情報!$AC$8</f>
        <v>0</v>
      </c>
      <c r="K13" s="653"/>
      <c r="L13" s="653"/>
      <c r="M13" s="653"/>
      <c r="N13" s="653"/>
      <c r="O13" s="653"/>
      <c r="P13" s="653"/>
      <c r="Q13" s="653"/>
      <c r="R13" s="653" t="s">
        <v>119</v>
      </c>
      <c r="S13" s="653"/>
      <c r="T13" s="653"/>
      <c r="U13" s="653">
        <f>①基本情報!$AB$12</f>
        <v>0</v>
      </c>
      <c r="V13" s="653"/>
      <c r="W13" s="653"/>
      <c r="X13" s="653"/>
      <c r="Y13" s="653"/>
      <c r="Z13" s="653"/>
      <c r="AA13" s="653"/>
      <c r="AB13" s="653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</row>
    <row r="14" spans="1:47" ht="12" customHeight="1">
      <c r="B14" s="144"/>
      <c r="C14" s="144"/>
      <c r="D14" s="144"/>
      <c r="E14" s="144"/>
      <c r="F14" s="144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</row>
    <row r="15" spans="1:47" ht="15" customHeight="1">
      <c r="B15" s="663" t="s">
        <v>114</v>
      </c>
      <c r="C15" s="663"/>
      <c r="D15" s="663"/>
      <c r="E15" s="663"/>
      <c r="F15" s="663"/>
      <c r="G15" s="653" t="s">
        <v>115</v>
      </c>
      <c r="H15" s="653"/>
      <c r="I15" s="653"/>
      <c r="J15" s="653" t="str">
        <f>①基本情報!$D$37&amp;"　"&amp;①基本情報!$I$37</f>
        <v>　</v>
      </c>
      <c r="K15" s="653"/>
      <c r="L15" s="653"/>
      <c r="M15" s="653"/>
      <c r="N15" s="653"/>
      <c r="O15" s="653"/>
      <c r="P15" s="653"/>
      <c r="Q15" s="653"/>
      <c r="R15" s="653"/>
      <c r="S15" s="653" t="str">
        <f>AT15&amp;AU15</f>
        <v>0</v>
      </c>
      <c r="T15" s="653"/>
      <c r="U15" s="653"/>
      <c r="V15" s="653"/>
      <c r="W15" s="653"/>
      <c r="X15" s="653"/>
      <c r="Y15" s="653"/>
      <c r="Z15" s="653"/>
      <c r="AA15" s="653"/>
      <c r="AB15" s="653"/>
      <c r="AC15" s="653"/>
      <c r="AD15" s="653"/>
      <c r="AE15" s="653"/>
      <c r="AF15" s="653"/>
      <c r="AG15" s="653"/>
      <c r="AH15" s="653"/>
      <c r="AI15" s="653"/>
      <c r="AJ15" s="653"/>
      <c r="AK15" s="653"/>
      <c r="AL15" s="653"/>
      <c r="AM15" s="653"/>
      <c r="AS15" s="129" t="s">
        <v>135</v>
      </c>
      <c r="AT15" s="129">
        <f>①基本情報!$N$37</f>
        <v>0</v>
      </c>
      <c r="AU15" s="129" t="str">
        <f>IF(AT15="教諭","",IF(AT15="校長","",IF(AT15="部活動指導員","：任命権者("&amp;①基本情報!$W$37&amp;")","")))</f>
        <v/>
      </c>
    </row>
    <row r="16" spans="1:47" ht="15" customHeight="1">
      <c r="B16" s="144"/>
      <c r="C16" s="144"/>
      <c r="D16" s="144"/>
      <c r="E16" s="144"/>
      <c r="F16" s="144"/>
      <c r="G16" s="653" t="s">
        <v>118</v>
      </c>
      <c r="H16" s="653"/>
      <c r="I16" s="653"/>
      <c r="J16" s="653">
        <f>①基本情報!$N$39</f>
        <v>0</v>
      </c>
      <c r="K16" s="653"/>
      <c r="L16" s="653"/>
      <c r="M16" s="653"/>
      <c r="N16" s="653"/>
      <c r="O16" s="653"/>
      <c r="P16" s="653"/>
      <c r="Q16" s="653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</row>
    <row r="17" spans="2:45" ht="15" customHeight="1">
      <c r="B17" s="144"/>
      <c r="C17" s="144"/>
      <c r="D17" s="144"/>
      <c r="E17" s="144"/>
      <c r="F17" s="144"/>
      <c r="G17" s="653" t="s">
        <v>116</v>
      </c>
      <c r="H17" s="653"/>
      <c r="I17" s="653"/>
      <c r="J17" s="653">
        <f>①基本情報!$U$37</f>
        <v>0</v>
      </c>
      <c r="K17" s="653"/>
      <c r="L17" s="653"/>
      <c r="M17" s="653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</row>
    <row r="18" spans="2:45" ht="15" customHeight="1">
      <c r="B18" s="144"/>
      <c r="C18" s="144"/>
      <c r="D18" s="144"/>
      <c r="E18" s="144"/>
      <c r="F18" s="144"/>
      <c r="G18" s="653" t="s">
        <v>220</v>
      </c>
      <c r="H18" s="653"/>
      <c r="I18" s="653"/>
      <c r="J18" s="653"/>
      <c r="K18" s="653"/>
      <c r="L18" s="653"/>
      <c r="M18" s="653"/>
      <c r="N18" s="653"/>
      <c r="O18" s="653">
        <f>①基本情報!$AB$39</f>
        <v>0</v>
      </c>
      <c r="P18" s="653"/>
      <c r="Q18" s="653"/>
      <c r="R18" s="653"/>
      <c r="S18" s="653"/>
      <c r="T18" s="653"/>
      <c r="U18" s="130"/>
      <c r="V18" s="653" t="s">
        <v>221</v>
      </c>
      <c r="W18" s="653"/>
      <c r="X18" s="653"/>
      <c r="Y18" s="653"/>
      <c r="Z18" s="653"/>
      <c r="AA18" s="653"/>
      <c r="AB18" s="653"/>
      <c r="AC18" s="653"/>
      <c r="AD18" s="653"/>
      <c r="AE18" s="653">
        <f>①基本情報!$AB$41</f>
        <v>0</v>
      </c>
      <c r="AF18" s="653"/>
      <c r="AG18" s="653"/>
      <c r="AH18" s="653"/>
      <c r="AI18" s="653"/>
      <c r="AJ18" s="653"/>
      <c r="AK18" s="653"/>
      <c r="AL18" s="130"/>
      <c r="AM18" s="130"/>
    </row>
    <row r="19" spans="2:45" ht="12" customHeight="1">
      <c r="B19" s="144"/>
      <c r="C19" s="144"/>
      <c r="D19" s="144"/>
      <c r="E19" s="144"/>
      <c r="F19" s="144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</row>
    <row r="20" spans="2:45" ht="15" customHeight="1">
      <c r="B20" s="663" t="s">
        <v>217</v>
      </c>
      <c r="C20" s="663"/>
      <c r="D20" s="663"/>
      <c r="E20" s="663"/>
      <c r="F20" s="663"/>
      <c r="G20" s="663"/>
      <c r="H20" s="663"/>
      <c r="I20" s="663"/>
      <c r="J20" s="663"/>
      <c r="K20" s="663"/>
      <c r="L20" s="663"/>
      <c r="M20" s="663"/>
      <c r="N20" s="663"/>
      <c r="O20" s="663"/>
      <c r="P20" s="663"/>
      <c r="Q20" s="663"/>
      <c r="R20" s="663"/>
      <c r="S20" s="663"/>
      <c r="T20" s="663"/>
      <c r="U20" s="663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</row>
    <row r="21" spans="2:45" ht="15" customHeight="1">
      <c r="B21" s="350"/>
      <c r="C21" s="350"/>
      <c r="D21" s="350"/>
      <c r="E21" s="350"/>
      <c r="F21" s="350"/>
      <c r="G21" s="653" t="s">
        <v>115</v>
      </c>
      <c r="H21" s="653"/>
      <c r="I21" s="653"/>
      <c r="J21" s="653" t="str">
        <f>①基本情報!$D$46&amp;"　"&amp;①基本情報!$I$46</f>
        <v>　</v>
      </c>
      <c r="K21" s="653"/>
      <c r="L21" s="653"/>
      <c r="M21" s="653"/>
      <c r="N21" s="653"/>
      <c r="O21" s="653"/>
      <c r="P21" s="653"/>
      <c r="Q21" s="653"/>
      <c r="R21" s="653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</row>
    <row r="22" spans="2:45" ht="15" customHeight="1">
      <c r="B22" s="350"/>
      <c r="C22" s="350"/>
      <c r="D22" s="350"/>
      <c r="E22" s="350"/>
      <c r="F22" s="350"/>
      <c r="G22" s="653" t="s">
        <v>113</v>
      </c>
      <c r="H22" s="653"/>
      <c r="I22" s="653"/>
      <c r="J22" s="653" t="str">
        <f>"〒"&amp;①基本情報!$Q$46</f>
        <v>〒</v>
      </c>
      <c r="K22" s="653"/>
      <c r="L22" s="653"/>
      <c r="M22" s="653"/>
      <c r="N22" s="653"/>
      <c r="O22" s="653"/>
      <c r="P22" s="653"/>
      <c r="Q22" s="130"/>
      <c r="R22" s="130"/>
      <c r="S22" s="653" t="s">
        <v>118</v>
      </c>
      <c r="T22" s="653"/>
      <c r="U22" s="653"/>
      <c r="V22" s="653">
        <f>①基本情報!$N$48</f>
        <v>0</v>
      </c>
      <c r="W22" s="653"/>
      <c r="X22" s="653"/>
      <c r="Y22" s="653"/>
      <c r="Z22" s="653"/>
      <c r="AA22" s="653"/>
      <c r="AB22" s="653"/>
      <c r="AC22" s="653"/>
      <c r="AD22" s="130"/>
      <c r="AE22" s="130"/>
      <c r="AF22" s="130"/>
      <c r="AG22" s="130"/>
      <c r="AH22" s="130"/>
      <c r="AI22" s="130"/>
      <c r="AJ22" s="162"/>
      <c r="AK22" s="162"/>
      <c r="AL22" s="162"/>
      <c r="AM22" s="162"/>
    </row>
    <row r="23" spans="2:45" ht="15" customHeight="1">
      <c r="B23" s="350"/>
      <c r="C23" s="350"/>
      <c r="D23" s="350"/>
      <c r="E23" s="350"/>
      <c r="F23" s="350"/>
      <c r="G23" s="653">
        <f>①基本情報!$U$46</f>
        <v>0</v>
      </c>
      <c r="H23" s="653"/>
      <c r="I23" s="653"/>
      <c r="J23" s="653"/>
      <c r="K23" s="653"/>
      <c r="L23" s="653"/>
      <c r="M23" s="653"/>
      <c r="N23" s="653"/>
      <c r="O23" s="653"/>
      <c r="P23" s="653"/>
      <c r="Q23" s="653"/>
      <c r="R23" s="653"/>
      <c r="S23" s="653"/>
      <c r="T23" s="653"/>
      <c r="U23" s="653"/>
      <c r="V23" s="653"/>
      <c r="W23" s="653"/>
      <c r="X23" s="653"/>
      <c r="Y23" s="653"/>
      <c r="Z23" s="653"/>
      <c r="AA23" s="653"/>
      <c r="AB23" s="653"/>
      <c r="AC23" s="653"/>
      <c r="AD23" s="653"/>
      <c r="AE23" s="653"/>
      <c r="AF23" s="653"/>
      <c r="AG23" s="653"/>
      <c r="AH23" s="653"/>
      <c r="AI23" s="653"/>
      <c r="AJ23" s="653"/>
      <c r="AK23" s="653"/>
      <c r="AL23" s="653"/>
      <c r="AM23" s="130"/>
    </row>
    <row r="24" spans="2:45" ht="15" customHeight="1">
      <c r="B24" s="144"/>
      <c r="C24" s="144"/>
      <c r="D24" s="144"/>
      <c r="E24" s="144"/>
      <c r="F24" s="144"/>
      <c r="G24" s="653" t="s">
        <v>116</v>
      </c>
      <c r="H24" s="653"/>
      <c r="I24" s="653"/>
      <c r="J24" s="653">
        <f>①基本情報!$N$46</f>
        <v>0</v>
      </c>
      <c r="K24" s="653"/>
      <c r="L24" s="653"/>
      <c r="M24" s="653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</row>
    <row r="25" spans="2:45" ht="15" customHeight="1">
      <c r="B25" s="144"/>
      <c r="C25" s="144"/>
      <c r="D25" s="144"/>
      <c r="E25" s="144"/>
      <c r="F25" s="144"/>
      <c r="G25" s="653" t="s">
        <v>220</v>
      </c>
      <c r="H25" s="653"/>
      <c r="I25" s="653"/>
      <c r="J25" s="653"/>
      <c r="K25" s="653"/>
      <c r="L25" s="653"/>
      <c r="M25" s="653"/>
      <c r="N25" s="653"/>
      <c r="O25" s="653">
        <f>①基本情報!$AB$48</f>
        <v>0</v>
      </c>
      <c r="P25" s="653"/>
      <c r="Q25" s="653"/>
      <c r="R25" s="653"/>
      <c r="S25" s="653"/>
      <c r="T25" s="653"/>
      <c r="U25" s="130"/>
      <c r="V25" s="653" t="s">
        <v>221</v>
      </c>
      <c r="W25" s="653"/>
      <c r="X25" s="653"/>
      <c r="Y25" s="653"/>
      <c r="Z25" s="653"/>
      <c r="AA25" s="653"/>
      <c r="AB25" s="653"/>
      <c r="AC25" s="653"/>
      <c r="AD25" s="653"/>
      <c r="AE25" s="653">
        <f>①基本情報!$AB$50</f>
        <v>0</v>
      </c>
      <c r="AF25" s="653"/>
      <c r="AG25" s="653"/>
      <c r="AH25" s="653"/>
      <c r="AI25" s="653"/>
      <c r="AJ25" s="653"/>
      <c r="AK25" s="653"/>
      <c r="AL25" s="130"/>
      <c r="AM25" s="130"/>
    </row>
    <row r="26" spans="2:45" ht="12" customHeight="1"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</row>
    <row r="27" spans="2:45" ht="15" customHeight="1">
      <c r="B27" s="672" t="s">
        <v>117</v>
      </c>
      <c r="C27" s="672"/>
      <c r="D27" s="672"/>
      <c r="E27" s="672"/>
      <c r="F27" s="672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</row>
    <row r="28" spans="2:45" ht="15" customHeight="1">
      <c r="B28" s="676" t="s">
        <v>4</v>
      </c>
      <c r="C28" s="677"/>
      <c r="D28" s="678"/>
      <c r="E28" s="673" t="s">
        <v>39</v>
      </c>
      <c r="F28" s="673"/>
      <c r="G28" s="673"/>
      <c r="H28" s="673"/>
      <c r="I28" s="673"/>
      <c r="J28" s="673"/>
      <c r="K28" s="673"/>
      <c r="L28" s="673"/>
      <c r="M28" s="673"/>
      <c r="N28" s="673"/>
      <c r="O28" s="674" t="s">
        <v>34</v>
      </c>
      <c r="P28" s="674"/>
      <c r="Q28" s="674" t="s">
        <v>122</v>
      </c>
      <c r="R28" s="674"/>
      <c r="S28" s="675" t="s">
        <v>36</v>
      </c>
      <c r="T28" s="675"/>
      <c r="U28" s="675"/>
      <c r="V28" s="675"/>
      <c r="W28" s="675"/>
      <c r="X28" s="675"/>
      <c r="Y28" s="675"/>
      <c r="Z28" s="675"/>
      <c r="AA28" s="675"/>
      <c r="AB28" s="669" t="s">
        <v>37</v>
      </c>
      <c r="AC28" s="669"/>
      <c r="AD28" s="669"/>
      <c r="AE28" s="669" t="s">
        <v>38</v>
      </c>
      <c r="AF28" s="669"/>
      <c r="AG28" s="669"/>
      <c r="AH28" s="664" t="s">
        <v>74</v>
      </c>
      <c r="AI28" s="640"/>
      <c r="AJ28" s="640"/>
      <c r="AK28" s="640"/>
      <c r="AL28" s="665"/>
    </row>
    <row r="29" spans="2:45" ht="15" customHeight="1">
      <c r="B29" s="679"/>
      <c r="C29" s="680"/>
      <c r="D29" s="681"/>
      <c r="E29" s="670" t="s">
        <v>132</v>
      </c>
      <c r="F29" s="670"/>
      <c r="G29" s="670"/>
      <c r="H29" s="670"/>
      <c r="I29" s="670"/>
      <c r="J29" s="670"/>
      <c r="K29" s="670"/>
      <c r="L29" s="670"/>
      <c r="M29" s="670"/>
      <c r="N29" s="670"/>
      <c r="O29" s="674"/>
      <c r="P29" s="674"/>
      <c r="Q29" s="674"/>
      <c r="R29" s="674"/>
      <c r="S29" s="671" t="s">
        <v>216</v>
      </c>
      <c r="T29" s="671"/>
      <c r="U29" s="671"/>
      <c r="V29" s="671"/>
      <c r="W29" s="671"/>
      <c r="X29" s="671"/>
      <c r="Y29" s="671"/>
      <c r="Z29" s="671"/>
      <c r="AA29" s="671"/>
      <c r="AB29" s="669"/>
      <c r="AC29" s="669"/>
      <c r="AD29" s="669"/>
      <c r="AE29" s="669"/>
      <c r="AF29" s="669"/>
      <c r="AG29" s="669"/>
      <c r="AH29" s="666" t="s">
        <v>123</v>
      </c>
      <c r="AI29" s="667"/>
      <c r="AJ29" s="667"/>
      <c r="AK29" s="667"/>
      <c r="AL29" s="668"/>
      <c r="AR29" s="143"/>
    </row>
    <row r="30" spans="2:45" ht="16.899999999999999" customHeight="1">
      <c r="B30" s="676" t="s">
        <v>27</v>
      </c>
      <c r="C30" s="677"/>
      <c r="D30" s="678"/>
      <c r="E30" s="645" t="str">
        <f>IF($AS30=0,"",VLOOKUP($AS30,③女入力!$B$10:$AN$33,11))</f>
        <v/>
      </c>
      <c r="F30" s="644"/>
      <c r="G30" s="644"/>
      <c r="H30" s="644"/>
      <c r="I30" s="644"/>
      <c r="J30" s="644" t="str">
        <f>IF($AS30=0,"",VLOOKUP($AS30,③女入力!$B$10:$AN$33,15))</f>
        <v/>
      </c>
      <c r="K30" s="644"/>
      <c r="L30" s="644"/>
      <c r="M30" s="644"/>
      <c r="N30" s="648"/>
      <c r="O30" s="674" t="str">
        <f>IF($AS30=0,"",VLOOKUP($AS30,③女入力!$B$10:$AN$33,19))</f>
        <v/>
      </c>
      <c r="P30" s="674"/>
      <c r="Q30" s="674" t="str">
        <f>IF($AS30=0,"",VLOOKUP($AS30,③女入力!$B$10:$AN$33,21))</f>
        <v/>
      </c>
      <c r="R30" s="674"/>
      <c r="S30" s="684" t="str">
        <f>IF($AS30=0,"",VLOOKUP($AS30,③女入力!$B$10:$AN$33,23))</f>
        <v/>
      </c>
      <c r="T30" s="684"/>
      <c r="U30" s="684"/>
      <c r="V30" s="684"/>
      <c r="W30" s="684"/>
      <c r="X30" s="684"/>
      <c r="Y30" s="684"/>
      <c r="Z30" s="684"/>
      <c r="AA30" s="684"/>
      <c r="AB30" s="682" t="str">
        <f>IF($AS30=0,"",VLOOKUP($AS30,③女入力!$B$10:$AN$33,34))</f>
        <v/>
      </c>
      <c r="AC30" s="682"/>
      <c r="AD30" s="682"/>
      <c r="AE30" s="682" t="str">
        <f>IF($AS30=0,"",VLOOKUP($AS30,③女入力!$B$10:$AN$33,37))</f>
        <v/>
      </c>
      <c r="AF30" s="682"/>
      <c r="AG30" s="682"/>
      <c r="AH30" s="674" t="str">
        <f>IF($AS30=0,"",VLOOKUP($AS30,③女入力!$B$10:$BK$33,47))</f>
        <v/>
      </c>
      <c r="AI30" s="674"/>
      <c r="AJ30" s="674"/>
      <c r="AK30" s="674"/>
      <c r="AL30" s="674"/>
      <c r="AS30" s="669">
        <f>⑥女選択!$V$10</f>
        <v>0</v>
      </c>
    </row>
    <row r="31" spans="2:45" ht="16.899999999999999" customHeight="1">
      <c r="B31" s="679"/>
      <c r="C31" s="680"/>
      <c r="D31" s="681"/>
      <c r="E31" s="646" t="str">
        <f>IF($AS30=0,"",VLOOKUP($AS30,③女入力!$B$10:$AN$33,3))</f>
        <v/>
      </c>
      <c r="F31" s="647"/>
      <c r="G31" s="647"/>
      <c r="H31" s="647"/>
      <c r="I31" s="647"/>
      <c r="J31" s="647" t="str">
        <f>IF($AS30=0,"",VLOOKUP($AS30,③女入力!$B$10:$AN$33,7))</f>
        <v/>
      </c>
      <c r="K31" s="647"/>
      <c r="L31" s="647"/>
      <c r="M31" s="647"/>
      <c r="N31" s="649"/>
      <c r="O31" s="674"/>
      <c r="P31" s="674"/>
      <c r="Q31" s="674"/>
      <c r="R31" s="674"/>
      <c r="S31" s="683" t="str">
        <f>IF($AS30=0,"",VLOOKUP($AS30,③女入力!$B$10:$AN$33,29))</f>
        <v/>
      </c>
      <c r="T31" s="683"/>
      <c r="U31" s="683"/>
      <c r="V31" s="683"/>
      <c r="W31" s="683"/>
      <c r="X31" s="683"/>
      <c r="Y31" s="683"/>
      <c r="Z31" s="683"/>
      <c r="AA31" s="683"/>
      <c r="AB31" s="682"/>
      <c r="AC31" s="682"/>
      <c r="AD31" s="682"/>
      <c r="AE31" s="682"/>
      <c r="AF31" s="682"/>
      <c r="AG31" s="682"/>
      <c r="AH31" s="674"/>
      <c r="AI31" s="674"/>
      <c r="AJ31" s="674"/>
      <c r="AK31" s="674"/>
      <c r="AL31" s="674"/>
      <c r="AS31" s="669"/>
    </row>
    <row r="32" spans="2:45" ht="16.899999999999999" customHeight="1">
      <c r="B32" s="676" t="s">
        <v>29</v>
      </c>
      <c r="C32" s="677"/>
      <c r="D32" s="678"/>
      <c r="E32" s="645" t="str">
        <f>IF($AS32=0,"",VLOOKUP($AS32,③女入力!$B$10:$AN$33,11))</f>
        <v/>
      </c>
      <c r="F32" s="644"/>
      <c r="G32" s="644"/>
      <c r="H32" s="644"/>
      <c r="I32" s="644"/>
      <c r="J32" s="644" t="str">
        <f>IF($AS32=0,"",VLOOKUP($AS32,③女入力!$B$10:$AN$33,15))</f>
        <v/>
      </c>
      <c r="K32" s="644"/>
      <c r="L32" s="644"/>
      <c r="M32" s="644"/>
      <c r="N32" s="648"/>
      <c r="O32" s="674" t="str">
        <f>IF($AS32=0,"",VLOOKUP($AS32,③女入力!$B$10:$AN$33,19))</f>
        <v/>
      </c>
      <c r="P32" s="674"/>
      <c r="Q32" s="674" t="str">
        <f>IF($AS32=0,"",VLOOKUP($AS32,③女入力!$B$10:$AN$33,21))</f>
        <v/>
      </c>
      <c r="R32" s="674"/>
      <c r="S32" s="684" t="str">
        <f>IF($AS32=0,"",VLOOKUP($AS32,③女入力!$B$10:$AN$33,23))</f>
        <v/>
      </c>
      <c r="T32" s="684"/>
      <c r="U32" s="684"/>
      <c r="V32" s="684"/>
      <c r="W32" s="684"/>
      <c r="X32" s="684"/>
      <c r="Y32" s="684"/>
      <c r="Z32" s="684"/>
      <c r="AA32" s="684"/>
      <c r="AB32" s="682" t="str">
        <f>IF($AS32=0,"",VLOOKUP($AS32,③女入力!$B$10:$AN$33,34))</f>
        <v/>
      </c>
      <c r="AC32" s="682"/>
      <c r="AD32" s="682"/>
      <c r="AE32" s="682" t="str">
        <f>IF($AS32=0,"",VLOOKUP($AS32,③女入力!$B$10:$AN$33,37))</f>
        <v/>
      </c>
      <c r="AF32" s="682"/>
      <c r="AG32" s="682"/>
      <c r="AH32" s="674" t="str">
        <f>IF($AS32=0,"",VLOOKUP($AS32,③女入力!$B$10:$BK$33,47))</f>
        <v/>
      </c>
      <c r="AI32" s="674"/>
      <c r="AJ32" s="674"/>
      <c r="AK32" s="674"/>
      <c r="AL32" s="674"/>
      <c r="AS32" s="669">
        <f>⑥女選択!$V11</f>
        <v>0</v>
      </c>
    </row>
    <row r="33" spans="2:45" ht="16.899999999999999" customHeight="1">
      <c r="B33" s="679"/>
      <c r="C33" s="680"/>
      <c r="D33" s="681"/>
      <c r="E33" s="646" t="str">
        <f>IF($AS32=0,"",VLOOKUP($AS32,③女入力!$B$10:$AN$33,3))</f>
        <v/>
      </c>
      <c r="F33" s="647"/>
      <c r="G33" s="647"/>
      <c r="H33" s="647"/>
      <c r="I33" s="647"/>
      <c r="J33" s="647" t="str">
        <f>IF($AS32=0,"",VLOOKUP($AS32,③女入力!$B$10:$AN$33,7))</f>
        <v/>
      </c>
      <c r="K33" s="647"/>
      <c r="L33" s="647"/>
      <c r="M33" s="647"/>
      <c r="N33" s="649"/>
      <c r="O33" s="674"/>
      <c r="P33" s="674"/>
      <c r="Q33" s="674"/>
      <c r="R33" s="674"/>
      <c r="S33" s="683" t="str">
        <f>IF($AS32=0,"",VLOOKUP($AS32,③女入力!$B$10:$AN$33,29))</f>
        <v/>
      </c>
      <c r="T33" s="683"/>
      <c r="U33" s="683"/>
      <c r="V33" s="683"/>
      <c r="W33" s="683"/>
      <c r="X33" s="683"/>
      <c r="Y33" s="683"/>
      <c r="Z33" s="683"/>
      <c r="AA33" s="683"/>
      <c r="AB33" s="682"/>
      <c r="AC33" s="682"/>
      <c r="AD33" s="682"/>
      <c r="AE33" s="682"/>
      <c r="AF33" s="682"/>
      <c r="AG33" s="682"/>
      <c r="AH33" s="674"/>
      <c r="AI33" s="674"/>
      <c r="AJ33" s="674"/>
      <c r="AK33" s="674"/>
      <c r="AL33" s="674"/>
      <c r="AS33" s="669"/>
    </row>
    <row r="34" spans="2:45" ht="16.899999999999999" customHeight="1">
      <c r="B34" s="676" t="s">
        <v>31</v>
      </c>
      <c r="C34" s="677"/>
      <c r="D34" s="678"/>
      <c r="E34" s="645" t="str">
        <f>IF($AS34=0,"",VLOOKUP($AS34,③女入力!$B$10:$AN$33,11))</f>
        <v/>
      </c>
      <c r="F34" s="644"/>
      <c r="G34" s="644"/>
      <c r="H34" s="644"/>
      <c r="I34" s="644"/>
      <c r="J34" s="644" t="str">
        <f>IF($AS34=0,"",VLOOKUP($AS34,③女入力!$B$10:$AN$33,15))</f>
        <v/>
      </c>
      <c r="K34" s="644"/>
      <c r="L34" s="644"/>
      <c r="M34" s="644"/>
      <c r="N34" s="648"/>
      <c r="O34" s="674" t="str">
        <f>IF($AS34=0,"",VLOOKUP($AS34,③女入力!$B$10:$AN$33,19))</f>
        <v/>
      </c>
      <c r="P34" s="674"/>
      <c r="Q34" s="674" t="str">
        <f>IF($AS34=0,"",VLOOKUP($AS34,③女入力!$B$10:$AN$33,21))</f>
        <v/>
      </c>
      <c r="R34" s="674"/>
      <c r="S34" s="684" t="str">
        <f>IF($AS34=0,"",VLOOKUP($AS34,③女入力!$B$10:$AN$33,23))</f>
        <v/>
      </c>
      <c r="T34" s="684"/>
      <c r="U34" s="684"/>
      <c r="V34" s="684"/>
      <c r="W34" s="684"/>
      <c r="X34" s="684"/>
      <c r="Y34" s="684"/>
      <c r="Z34" s="684"/>
      <c r="AA34" s="684"/>
      <c r="AB34" s="682" t="str">
        <f>IF($AS34=0,"",VLOOKUP($AS34,③女入力!$B$10:$AN$33,34))</f>
        <v/>
      </c>
      <c r="AC34" s="682"/>
      <c r="AD34" s="682"/>
      <c r="AE34" s="682" t="str">
        <f>IF($AS34=0,"",VLOOKUP($AS34,③女入力!$B$10:$AN$33,37))</f>
        <v/>
      </c>
      <c r="AF34" s="682"/>
      <c r="AG34" s="682"/>
      <c r="AH34" s="674" t="str">
        <f>IF($AS34=0,"",VLOOKUP($AS34,③女入力!$B$10:$BK$33,47))</f>
        <v/>
      </c>
      <c r="AI34" s="674"/>
      <c r="AJ34" s="674"/>
      <c r="AK34" s="674"/>
      <c r="AL34" s="674"/>
      <c r="AS34" s="669">
        <f>⑥女選択!$V12</f>
        <v>0</v>
      </c>
    </row>
    <row r="35" spans="2:45" ht="16.899999999999999" customHeight="1">
      <c r="B35" s="679"/>
      <c r="C35" s="680"/>
      <c r="D35" s="681"/>
      <c r="E35" s="646" t="str">
        <f>IF($AS34=0,"",VLOOKUP($AS34,③女入力!$B$10:$AN$33,3))</f>
        <v/>
      </c>
      <c r="F35" s="647"/>
      <c r="G35" s="647"/>
      <c r="H35" s="647"/>
      <c r="I35" s="647"/>
      <c r="J35" s="647" t="str">
        <f>IF($AS34=0,"",VLOOKUP($AS34,③女入力!$B$10:$AN$33,7))</f>
        <v/>
      </c>
      <c r="K35" s="647"/>
      <c r="L35" s="647"/>
      <c r="M35" s="647"/>
      <c r="N35" s="649"/>
      <c r="O35" s="674"/>
      <c r="P35" s="674"/>
      <c r="Q35" s="674"/>
      <c r="R35" s="674"/>
      <c r="S35" s="683" t="str">
        <f>IF($AS34=0,"",VLOOKUP($AS34,③女入力!$B$10:$AN$33,29))</f>
        <v/>
      </c>
      <c r="T35" s="683"/>
      <c r="U35" s="683"/>
      <c r="V35" s="683"/>
      <c r="W35" s="683"/>
      <c r="X35" s="683"/>
      <c r="Y35" s="683"/>
      <c r="Z35" s="683"/>
      <c r="AA35" s="683"/>
      <c r="AB35" s="682"/>
      <c r="AC35" s="682"/>
      <c r="AD35" s="682"/>
      <c r="AE35" s="682"/>
      <c r="AF35" s="682"/>
      <c r="AG35" s="682"/>
      <c r="AH35" s="674"/>
      <c r="AI35" s="674"/>
      <c r="AJ35" s="674"/>
      <c r="AK35" s="674"/>
      <c r="AL35" s="674"/>
      <c r="AS35" s="669"/>
    </row>
    <row r="36" spans="2:45" ht="16.899999999999999" customHeight="1">
      <c r="B36" s="676" t="s">
        <v>137</v>
      </c>
      <c r="C36" s="677"/>
      <c r="D36" s="678"/>
      <c r="E36" s="645" t="str">
        <f>IF($AS36=0,"",VLOOKUP($AS36,③女入力!$B$10:$AN$33,11))</f>
        <v/>
      </c>
      <c r="F36" s="644"/>
      <c r="G36" s="644"/>
      <c r="H36" s="644"/>
      <c r="I36" s="644"/>
      <c r="J36" s="644" t="str">
        <f>IF($AS36=0,"",VLOOKUP($AS36,③女入力!$B$10:$AN$33,15))</f>
        <v/>
      </c>
      <c r="K36" s="644"/>
      <c r="L36" s="644"/>
      <c r="M36" s="644"/>
      <c r="N36" s="648"/>
      <c r="O36" s="674" t="str">
        <f>IF($AS36=0,"",VLOOKUP($AS36,③女入力!$B$10:$AN$33,19))</f>
        <v/>
      </c>
      <c r="P36" s="674"/>
      <c r="Q36" s="674" t="str">
        <f>IF($AS36=0,"",VLOOKUP($AS36,③女入力!$B$10:$AN$33,21))</f>
        <v/>
      </c>
      <c r="R36" s="674"/>
      <c r="S36" s="684" t="str">
        <f>IF($AS36=0,"",VLOOKUP($AS36,③女入力!$B$10:$AN$33,23))</f>
        <v/>
      </c>
      <c r="T36" s="684"/>
      <c r="U36" s="684"/>
      <c r="V36" s="684"/>
      <c r="W36" s="684"/>
      <c r="X36" s="684"/>
      <c r="Y36" s="684"/>
      <c r="Z36" s="684"/>
      <c r="AA36" s="684"/>
      <c r="AB36" s="682" t="str">
        <f>IF($AS36=0,"",VLOOKUP($AS36,③女入力!$B$10:$AN$33,34))</f>
        <v/>
      </c>
      <c r="AC36" s="682"/>
      <c r="AD36" s="682"/>
      <c r="AE36" s="682" t="str">
        <f>IF($AS36=0,"",VLOOKUP($AS36,③女入力!$B$10:$AN$33,37))</f>
        <v/>
      </c>
      <c r="AF36" s="682"/>
      <c r="AG36" s="682"/>
      <c r="AH36" s="674" t="str">
        <f>IF($AS36=0,"",VLOOKUP($AS36,③女入力!$B$10:$BK$33,47))</f>
        <v/>
      </c>
      <c r="AI36" s="674"/>
      <c r="AJ36" s="674"/>
      <c r="AK36" s="674"/>
      <c r="AL36" s="674"/>
      <c r="AS36" s="669">
        <f>⑥女選択!$V13</f>
        <v>0</v>
      </c>
    </row>
    <row r="37" spans="2:45" ht="16.899999999999999" customHeight="1">
      <c r="B37" s="679"/>
      <c r="C37" s="680"/>
      <c r="D37" s="681"/>
      <c r="E37" s="646" t="str">
        <f>IF($AS36=0,"",VLOOKUP($AS36,③女入力!$B$10:$AN$33,3))</f>
        <v/>
      </c>
      <c r="F37" s="647"/>
      <c r="G37" s="647"/>
      <c r="H37" s="647"/>
      <c r="I37" s="647"/>
      <c r="J37" s="647" t="str">
        <f>IF($AS36=0,"",VLOOKUP($AS36,③女入力!$B$10:$AN$33,7))</f>
        <v/>
      </c>
      <c r="K37" s="647"/>
      <c r="L37" s="647"/>
      <c r="M37" s="647"/>
      <c r="N37" s="649"/>
      <c r="O37" s="674"/>
      <c r="P37" s="674"/>
      <c r="Q37" s="674"/>
      <c r="R37" s="674"/>
      <c r="S37" s="683" t="str">
        <f>IF($AS36=0,"",VLOOKUP($AS36,③女入力!$B$10:$AN$33,29))</f>
        <v/>
      </c>
      <c r="T37" s="683"/>
      <c r="U37" s="683"/>
      <c r="V37" s="683"/>
      <c r="W37" s="683"/>
      <c r="X37" s="683"/>
      <c r="Y37" s="683"/>
      <c r="Z37" s="683"/>
      <c r="AA37" s="683"/>
      <c r="AB37" s="682"/>
      <c r="AC37" s="682"/>
      <c r="AD37" s="682"/>
      <c r="AE37" s="682"/>
      <c r="AF37" s="682"/>
      <c r="AG37" s="682"/>
      <c r="AH37" s="674"/>
      <c r="AI37" s="674"/>
      <c r="AJ37" s="674"/>
      <c r="AK37" s="674"/>
      <c r="AL37" s="674"/>
      <c r="AS37" s="669"/>
    </row>
    <row r="38" spans="2:45" ht="16.899999999999999" customHeight="1">
      <c r="B38" s="638"/>
      <c r="C38" s="638"/>
      <c r="D38" s="638"/>
      <c r="E38" s="644"/>
      <c r="F38" s="644"/>
      <c r="G38" s="644"/>
      <c r="H38" s="644"/>
      <c r="I38" s="644"/>
      <c r="J38" s="644"/>
      <c r="K38" s="644"/>
      <c r="L38" s="644"/>
      <c r="M38" s="644"/>
      <c r="N38" s="644"/>
      <c r="O38" s="689"/>
      <c r="P38" s="689"/>
      <c r="Q38" s="689"/>
      <c r="R38" s="689"/>
      <c r="S38" s="690"/>
      <c r="T38" s="690"/>
      <c r="U38" s="690"/>
      <c r="V38" s="690"/>
      <c r="W38" s="690"/>
      <c r="X38" s="690"/>
      <c r="Y38" s="690"/>
      <c r="Z38" s="690"/>
      <c r="AA38" s="690"/>
      <c r="AB38" s="685"/>
      <c r="AC38" s="685"/>
      <c r="AD38" s="685"/>
      <c r="AE38" s="685"/>
      <c r="AF38" s="685"/>
      <c r="AG38" s="685"/>
      <c r="AH38" s="640"/>
      <c r="AI38" s="640"/>
      <c r="AJ38" s="640"/>
      <c r="AK38" s="640"/>
      <c r="AL38" s="640"/>
      <c r="AM38" s="163"/>
      <c r="AN38" s="163"/>
      <c r="AO38" s="163"/>
      <c r="AP38" s="163"/>
      <c r="AQ38" s="163"/>
      <c r="AS38" s="640"/>
    </row>
    <row r="39" spans="2:45" ht="16.899999999999999" customHeight="1">
      <c r="B39" s="639"/>
      <c r="C39" s="639"/>
      <c r="D39" s="639"/>
      <c r="E39" s="642"/>
      <c r="F39" s="642"/>
      <c r="G39" s="642"/>
      <c r="H39" s="642"/>
      <c r="I39" s="642"/>
      <c r="J39" s="642"/>
      <c r="K39" s="642"/>
      <c r="L39" s="642"/>
      <c r="M39" s="642"/>
      <c r="N39" s="642"/>
      <c r="O39" s="687"/>
      <c r="P39" s="687"/>
      <c r="Q39" s="687"/>
      <c r="R39" s="687"/>
      <c r="S39" s="686"/>
      <c r="T39" s="686"/>
      <c r="U39" s="686"/>
      <c r="V39" s="686"/>
      <c r="W39" s="686"/>
      <c r="X39" s="686"/>
      <c r="Y39" s="686"/>
      <c r="Z39" s="686"/>
      <c r="AA39" s="686"/>
      <c r="AB39" s="643"/>
      <c r="AC39" s="643"/>
      <c r="AD39" s="643"/>
      <c r="AE39" s="643"/>
      <c r="AF39" s="643"/>
      <c r="AG39" s="643"/>
      <c r="AH39" s="641"/>
      <c r="AI39" s="641"/>
      <c r="AJ39" s="641"/>
      <c r="AK39" s="641"/>
      <c r="AL39" s="641"/>
      <c r="AM39" s="163"/>
      <c r="AN39" s="163"/>
      <c r="AO39" s="163"/>
      <c r="AP39" s="163"/>
      <c r="AQ39" s="163"/>
      <c r="AS39" s="641"/>
    </row>
    <row r="40" spans="2:45" ht="16.899999999999999" customHeight="1">
      <c r="B40" s="639"/>
      <c r="C40" s="639"/>
      <c r="D40" s="639"/>
      <c r="E40" s="642"/>
      <c r="F40" s="642"/>
      <c r="G40" s="642"/>
      <c r="H40" s="642"/>
      <c r="I40" s="642"/>
      <c r="J40" s="642"/>
      <c r="K40" s="642"/>
      <c r="L40" s="642"/>
      <c r="M40" s="642"/>
      <c r="N40" s="642"/>
      <c r="O40" s="687"/>
      <c r="P40" s="687"/>
      <c r="Q40" s="687"/>
      <c r="R40" s="687"/>
      <c r="S40" s="688"/>
      <c r="T40" s="688"/>
      <c r="U40" s="688"/>
      <c r="V40" s="688"/>
      <c r="W40" s="688"/>
      <c r="X40" s="688"/>
      <c r="Y40" s="688"/>
      <c r="Z40" s="688"/>
      <c r="AA40" s="688"/>
      <c r="AB40" s="643"/>
      <c r="AC40" s="643"/>
      <c r="AD40" s="643"/>
      <c r="AE40" s="643"/>
      <c r="AF40" s="643"/>
      <c r="AG40" s="643"/>
      <c r="AH40" s="641"/>
      <c r="AI40" s="641"/>
      <c r="AJ40" s="641"/>
      <c r="AK40" s="641"/>
      <c r="AL40" s="641"/>
      <c r="AM40" s="163"/>
      <c r="AN40" s="163"/>
      <c r="AO40" s="163"/>
      <c r="AP40" s="163"/>
      <c r="AQ40" s="163"/>
      <c r="AS40" s="641"/>
    </row>
    <row r="41" spans="2:45" ht="16.899999999999999" customHeight="1">
      <c r="B41" s="639"/>
      <c r="C41" s="639"/>
      <c r="D41" s="639"/>
      <c r="E41" s="642"/>
      <c r="F41" s="642"/>
      <c r="G41" s="642"/>
      <c r="H41" s="642"/>
      <c r="I41" s="642"/>
      <c r="J41" s="642"/>
      <c r="K41" s="642"/>
      <c r="L41" s="642"/>
      <c r="M41" s="642"/>
      <c r="N41" s="642"/>
      <c r="O41" s="687"/>
      <c r="P41" s="687"/>
      <c r="Q41" s="687"/>
      <c r="R41" s="687"/>
      <c r="S41" s="686"/>
      <c r="T41" s="686"/>
      <c r="U41" s="686"/>
      <c r="V41" s="686"/>
      <c r="W41" s="686"/>
      <c r="X41" s="686"/>
      <c r="Y41" s="686"/>
      <c r="Z41" s="686"/>
      <c r="AA41" s="686"/>
      <c r="AB41" s="643"/>
      <c r="AC41" s="643"/>
      <c r="AD41" s="643"/>
      <c r="AE41" s="643"/>
      <c r="AF41" s="643"/>
      <c r="AG41" s="643"/>
      <c r="AH41" s="641"/>
      <c r="AI41" s="641"/>
      <c r="AJ41" s="641"/>
      <c r="AK41" s="641"/>
      <c r="AL41" s="641"/>
      <c r="AM41" s="163"/>
      <c r="AN41" s="163"/>
      <c r="AO41" s="163"/>
      <c r="AP41" s="163"/>
      <c r="AQ41" s="163"/>
      <c r="AS41" s="641"/>
    </row>
    <row r="42" spans="2:45" ht="16.899999999999999" customHeight="1">
      <c r="B42" s="639"/>
      <c r="C42" s="639"/>
      <c r="D42" s="639"/>
      <c r="E42" s="642"/>
      <c r="F42" s="642"/>
      <c r="G42" s="642"/>
      <c r="H42" s="642"/>
      <c r="I42" s="642"/>
      <c r="J42" s="642"/>
      <c r="K42" s="642"/>
      <c r="L42" s="642"/>
      <c r="M42" s="642"/>
      <c r="N42" s="642"/>
      <c r="O42" s="687"/>
      <c r="P42" s="687"/>
      <c r="Q42" s="687"/>
      <c r="R42" s="687"/>
      <c r="S42" s="688"/>
      <c r="T42" s="688"/>
      <c r="U42" s="688"/>
      <c r="V42" s="688"/>
      <c r="W42" s="688"/>
      <c r="X42" s="688"/>
      <c r="Y42" s="688"/>
      <c r="Z42" s="688"/>
      <c r="AA42" s="688"/>
      <c r="AB42" s="643"/>
      <c r="AC42" s="643"/>
      <c r="AD42" s="643"/>
      <c r="AE42" s="643"/>
      <c r="AF42" s="643"/>
      <c r="AG42" s="643"/>
      <c r="AH42" s="641"/>
      <c r="AI42" s="641"/>
      <c r="AJ42" s="641"/>
      <c r="AK42" s="641"/>
      <c r="AL42" s="641"/>
      <c r="AM42" s="163"/>
      <c r="AN42" s="163"/>
      <c r="AO42" s="163"/>
      <c r="AP42" s="163"/>
      <c r="AQ42" s="163"/>
      <c r="AS42" s="641"/>
    </row>
    <row r="43" spans="2:45" ht="16.899999999999999" customHeight="1">
      <c r="B43" s="639"/>
      <c r="C43" s="639"/>
      <c r="D43" s="639"/>
      <c r="E43" s="642"/>
      <c r="F43" s="642"/>
      <c r="G43" s="642"/>
      <c r="H43" s="642"/>
      <c r="I43" s="642"/>
      <c r="J43" s="642"/>
      <c r="K43" s="642"/>
      <c r="L43" s="642"/>
      <c r="M43" s="642"/>
      <c r="N43" s="642"/>
      <c r="O43" s="687"/>
      <c r="P43" s="687"/>
      <c r="Q43" s="687"/>
      <c r="R43" s="687"/>
      <c r="S43" s="686"/>
      <c r="T43" s="686"/>
      <c r="U43" s="686"/>
      <c r="V43" s="686"/>
      <c r="W43" s="686"/>
      <c r="X43" s="686"/>
      <c r="Y43" s="686"/>
      <c r="Z43" s="686"/>
      <c r="AA43" s="686"/>
      <c r="AB43" s="643"/>
      <c r="AC43" s="643"/>
      <c r="AD43" s="643"/>
      <c r="AE43" s="643"/>
      <c r="AF43" s="643"/>
      <c r="AG43" s="643"/>
      <c r="AH43" s="641"/>
      <c r="AI43" s="641"/>
      <c r="AJ43" s="641"/>
      <c r="AK43" s="641"/>
      <c r="AL43" s="641"/>
      <c r="AM43" s="163"/>
      <c r="AN43" s="163"/>
      <c r="AO43" s="163"/>
      <c r="AP43" s="163"/>
      <c r="AQ43" s="163"/>
      <c r="AS43" s="641"/>
    </row>
    <row r="44" spans="2:45" ht="16.899999999999999" customHeight="1">
      <c r="B44" s="639"/>
      <c r="C44" s="639"/>
      <c r="D44" s="639"/>
      <c r="E44" s="642"/>
      <c r="F44" s="642"/>
      <c r="G44" s="642"/>
      <c r="H44" s="642"/>
      <c r="I44" s="642"/>
      <c r="J44" s="642"/>
      <c r="K44" s="642"/>
      <c r="L44" s="642"/>
      <c r="M44" s="642"/>
      <c r="N44" s="642"/>
      <c r="O44" s="687"/>
      <c r="P44" s="687"/>
      <c r="Q44" s="687"/>
      <c r="R44" s="687"/>
      <c r="S44" s="688"/>
      <c r="T44" s="688"/>
      <c r="U44" s="688"/>
      <c r="V44" s="688"/>
      <c r="W44" s="688"/>
      <c r="X44" s="688"/>
      <c r="Y44" s="688"/>
      <c r="Z44" s="688"/>
      <c r="AA44" s="688"/>
      <c r="AB44" s="643"/>
      <c r="AC44" s="643"/>
      <c r="AD44" s="643"/>
      <c r="AE44" s="643"/>
      <c r="AF44" s="643"/>
      <c r="AG44" s="643"/>
      <c r="AH44" s="641"/>
      <c r="AI44" s="641"/>
      <c r="AJ44" s="641"/>
      <c r="AK44" s="641"/>
      <c r="AL44" s="641"/>
      <c r="AM44" s="163"/>
      <c r="AN44" s="163"/>
      <c r="AO44" s="163"/>
      <c r="AP44" s="163"/>
      <c r="AQ44" s="163"/>
      <c r="AS44" s="641"/>
    </row>
    <row r="45" spans="2:45" ht="16.899999999999999" customHeight="1">
      <c r="B45" s="639"/>
      <c r="C45" s="639"/>
      <c r="D45" s="639"/>
      <c r="E45" s="642"/>
      <c r="F45" s="642"/>
      <c r="G45" s="642"/>
      <c r="H45" s="642"/>
      <c r="I45" s="642"/>
      <c r="J45" s="642"/>
      <c r="K45" s="642"/>
      <c r="L45" s="642"/>
      <c r="M45" s="642"/>
      <c r="N45" s="642"/>
      <c r="O45" s="687"/>
      <c r="P45" s="687"/>
      <c r="Q45" s="687"/>
      <c r="R45" s="687"/>
      <c r="S45" s="686"/>
      <c r="T45" s="686"/>
      <c r="U45" s="686"/>
      <c r="V45" s="686"/>
      <c r="W45" s="686"/>
      <c r="X45" s="686"/>
      <c r="Y45" s="686"/>
      <c r="Z45" s="686"/>
      <c r="AA45" s="686"/>
      <c r="AB45" s="643"/>
      <c r="AC45" s="643"/>
      <c r="AD45" s="643"/>
      <c r="AE45" s="643"/>
      <c r="AF45" s="643"/>
      <c r="AG45" s="643"/>
      <c r="AH45" s="641"/>
      <c r="AI45" s="641"/>
      <c r="AJ45" s="641"/>
      <c r="AK45" s="641"/>
      <c r="AL45" s="641"/>
      <c r="AM45" s="163"/>
      <c r="AN45" s="163"/>
      <c r="AO45" s="163"/>
      <c r="AP45" s="163"/>
      <c r="AQ45" s="163"/>
      <c r="AS45" s="641"/>
    </row>
    <row r="46" spans="2:45" ht="12" customHeight="1"/>
    <row r="47" spans="2:45" ht="15" customHeight="1">
      <c r="B47" s="691" t="s">
        <v>284</v>
      </c>
      <c r="C47" s="691"/>
      <c r="D47" s="691"/>
      <c r="E47" s="691"/>
      <c r="F47" s="691"/>
      <c r="G47" s="691"/>
      <c r="H47" s="691"/>
      <c r="I47" s="691"/>
      <c r="J47" s="691"/>
      <c r="K47" s="691"/>
      <c r="L47" s="691"/>
      <c r="M47" s="691"/>
      <c r="N47" s="691"/>
      <c r="O47" s="691"/>
      <c r="P47" s="691"/>
      <c r="Q47" s="691"/>
      <c r="R47" s="691"/>
      <c r="S47" s="691"/>
      <c r="T47" s="691"/>
      <c r="U47" s="691"/>
      <c r="V47" s="691"/>
      <c r="W47" s="691"/>
      <c r="X47" s="691"/>
      <c r="Y47" s="691"/>
      <c r="Z47" s="691"/>
      <c r="AA47" s="691"/>
      <c r="AB47" s="691"/>
      <c r="AC47" s="691"/>
      <c r="AD47" s="691"/>
      <c r="AE47" s="691"/>
      <c r="AF47" s="691"/>
      <c r="AG47" s="691"/>
      <c r="AH47" s="691"/>
      <c r="AI47" s="691"/>
      <c r="AJ47" s="691"/>
      <c r="AK47" s="691"/>
      <c r="AL47" s="691"/>
    </row>
    <row r="48" spans="2:45" ht="15" customHeight="1">
      <c r="B48" s="691"/>
      <c r="C48" s="691"/>
      <c r="D48" s="691"/>
      <c r="E48" s="691"/>
      <c r="F48" s="691"/>
      <c r="G48" s="691"/>
      <c r="H48" s="691"/>
      <c r="I48" s="691"/>
      <c r="J48" s="691"/>
      <c r="K48" s="691"/>
      <c r="L48" s="691"/>
      <c r="M48" s="691"/>
      <c r="N48" s="691"/>
      <c r="O48" s="691"/>
      <c r="P48" s="691"/>
      <c r="Q48" s="691"/>
      <c r="R48" s="691"/>
      <c r="S48" s="691"/>
      <c r="T48" s="691"/>
      <c r="U48" s="691"/>
      <c r="V48" s="691"/>
      <c r="W48" s="691"/>
      <c r="X48" s="691"/>
      <c r="Y48" s="691"/>
      <c r="Z48" s="691"/>
      <c r="AA48" s="691"/>
      <c r="AB48" s="691"/>
      <c r="AC48" s="691"/>
      <c r="AD48" s="691"/>
      <c r="AE48" s="691"/>
      <c r="AF48" s="691"/>
      <c r="AG48" s="691"/>
      <c r="AH48" s="691"/>
      <c r="AI48" s="691"/>
      <c r="AJ48" s="691"/>
      <c r="AK48" s="691"/>
      <c r="AL48" s="691"/>
    </row>
    <row r="49" spans="2:38" ht="15" customHeight="1">
      <c r="B49" s="691"/>
      <c r="C49" s="691"/>
      <c r="D49" s="691"/>
      <c r="E49" s="691"/>
      <c r="F49" s="691"/>
      <c r="G49" s="691"/>
      <c r="H49" s="691"/>
      <c r="I49" s="691"/>
      <c r="J49" s="691"/>
      <c r="K49" s="691"/>
      <c r="L49" s="691"/>
      <c r="M49" s="691"/>
      <c r="N49" s="691"/>
      <c r="O49" s="691"/>
      <c r="P49" s="691"/>
      <c r="Q49" s="691"/>
      <c r="R49" s="691"/>
      <c r="S49" s="691"/>
      <c r="T49" s="691"/>
      <c r="U49" s="691"/>
      <c r="V49" s="691"/>
      <c r="W49" s="691"/>
      <c r="X49" s="691"/>
      <c r="Y49" s="691"/>
      <c r="Z49" s="691"/>
      <c r="AA49" s="691"/>
      <c r="AB49" s="691"/>
      <c r="AC49" s="691"/>
      <c r="AD49" s="691"/>
      <c r="AE49" s="691"/>
      <c r="AF49" s="691"/>
      <c r="AG49" s="691"/>
      <c r="AH49" s="691"/>
      <c r="AI49" s="691"/>
      <c r="AJ49" s="691"/>
      <c r="AK49" s="691"/>
      <c r="AL49" s="691"/>
    </row>
    <row r="50" spans="2:38" ht="15" customHeight="1">
      <c r="D50" s="39"/>
      <c r="E50" s="692" t="str">
        <f>⑦日付!$Q$6</f>
        <v>令和4年月日</v>
      </c>
      <c r="F50" s="692"/>
      <c r="G50" s="692"/>
      <c r="H50" s="692"/>
      <c r="I50" s="692"/>
      <c r="J50" s="692"/>
      <c r="K50" s="692"/>
      <c r="L50" s="692"/>
      <c r="M50" s="692"/>
      <c r="N50" s="692"/>
      <c r="O50" s="692"/>
      <c r="P50" s="692"/>
      <c r="Q50" s="39"/>
      <c r="R50" s="39"/>
    </row>
    <row r="51" spans="2:38" ht="8.25" customHeight="1"/>
    <row r="52" spans="2:38" ht="15" customHeight="1">
      <c r="C52" s="693" t="str">
        <f>①基本情報!$B$9&amp;"　　校長　　"&amp;①基本情報!$U$12&amp;"　　印"</f>
        <v>　　校長　　　　印</v>
      </c>
      <c r="D52" s="693"/>
      <c r="E52" s="693"/>
      <c r="F52" s="693"/>
      <c r="G52" s="693"/>
      <c r="H52" s="693"/>
      <c r="I52" s="693"/>
      <c r="J52" s="693"/>
      <c r="K52" s="693"/>
      <c r="L52" s="693"/>
      <c r="M52" s="693"/>
      <c r="N52" s="693"/>
      <c r="O52" s="693"/>
      <c r="P52" s="693"/>
      <c r="Q52" s="693"/>
      <c r="R52" s="693"/>
      <c r="S52" s="693"/>
      <c r="T52" s="693"/>
      <c r="U52" s="693"/>
      <c r="V52" s="693"/>
      <c r="W52" s="693"/>
      <c r="X52" s="693"/>
      <c r="Y52" s="693"/>
      <c r="Z52" s="693"/>
      <c r="AA52" s="693"/>
      <c r="AB52" s="693"/>
      <c r="AC52" s="693"/>
      <c r="AD52" s="693"/>
      <c r="AE52" s="693"/>
      <c r="AF52" s="693"/>
      <c r="AG52" s="693"/>
      <c r="AH52" s="693"/>
      <c r="AI52" s="693"/>
      <c r="AJ52" s="693"/>
    </row>
    <row r="53" spans="2:38" ht="15" customHeight="1"/>
    <row r="54" spans="2:38" ht="12" customHeight="1"/>
    <row r="55" spans="2:38" ht="12" customHeight="1"/>
    <row r="56" spans="2:38" ht="12" customHeight="1"/>
    <row r="57" spans="2:38" ht="12" customHeight="1"/>
    <row r="58" spans="2:38" ht="12" customHeight="1"/>
    <row r="59" spans="2:38" ht="12" customHeight="1"/>
    <row r="60" spans="2:38" ht="12" customHeight="1"/>
    <row r="61" spans="2:38" ht="12" customHeight="1"/>
    <row r="62" spans="2:38" ht="12" customHeight="1"/>
    <row r="63" spans="2:38" ht="12" customHeight="1"/>
    <row r="64" spans="2:38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</sheetData>
  <mergeCells count="160">
    <mergeCell ref="E40:I40"/>
    <mergeCell ref="J40:N40"/>
    <mergeCell ref="B47:AL49"/>
    <mergeCell ref="E50:P50"/>
    <mergeCell ref="C52:AJ52"/>
    <mergeCell ref="AB44:AD45"/>
    <mergeCell ref="AE44:AG45"/>
    <mergeCell ref="AS44:AS45"/>
    <mergeCell ref="S45:AA45"/>
    <mergeCell ref="AE42:AG43"/>
    <mergeCell ref="AS42:AS43"/>
    <mergeCell ref="S43:AA43"/>
    <mergeCell ref="O44:P45"/>
    <mergeCell ref="Q44:R45"/>
    <mergeCell ref="S44:AA44"/>
    <mergeCell ref="O42:P43"/>
    <mergeCell ref="Q42:R43"/>
    <mergeCell ref="S42:AA42"/>
    <mergeCell ref="AB42:AD43"/>
    <mergeCell ref="AS40:AS41"/>
    <mergeCell ref="S41:AA41"/>
    <mergeCell ref="AE38:AG39"/>
    <mergeCell ref="AS38:AS39"/>
    <mergeCell ref="S39:AA39"/>
    <mergeCell ref="AB38:AD39"/>
    <mergeCell ref="O40:P41"/>
    <mergeCell ref="Q40:R41"/>
    <mergeCell ref="S40:AA40"/>
    <mergeCell ref="O38:P39"/>
    <mergeCell ref="Q38:R39"/>
    <mergeCell ref="S38:AA38"/>
    <mergeCell ref="AE34:AG35"/>
    <mergeCell ref="AS34:AS35"/>
    <mergeCell ref="S35:AA35"/>
    <mergeCell ref="AB34:AD35"/>
    <mergeCell ref="AH34:AL35"/>
    <mergeCell ref="AH36:AL37"/>
    <mergeCell ref="O36:P37"/>
    <mergeCell ref="Q36:R37"/>
    <mergeCell ref="S36:AA36"/>
    <mergeCell ref="O34:P35"/>
    <mergeCell ref="Q34:R35"/>
    <mergeCell ref="S34:AA34"/>
    <mergeCell ref="B34:D35"/>
    <mergeCell ref="B36:D37"/>
    <mergeCell ref="AB32:AD33"/>
    <mergeCell ref="AE32:AG33"/>
    <mergeCell ref="AS32:AS33"/>
    <mergeCell ref="S33:AA33"/>
    <mergeCell ref="AE30:AG31"/>
    <mergeCell ref="AS30:AS31"/>
    <mergeCell ref="S31:AA31"/>
    <mergeCell ref="AB30:AD31"/>
    <mergeCell ref="AH30:AL31"/>
    <mergeCell ref="AH32:AL33"/>
    <mergeCell ref="O32:P33"/>
    <mergeCell ref="Q32:R33"/>
    <mergeCell ref="S32:AA32"/>
    <mergeCell ref="O30:P31"/>
    <mergeCell ref="Q30:R31"/>
    <mergeCell ref="S30:AA30"/>
    <mergeCell ref="B30:D31"/>
    <mergeCell ref="B32:D33"/>
    <mergeCell ref="AB36:AD37"/>
    <mergeCell ref="AE36:AG37"/>
    <mergeCell ref="AS36:AS37"/>
    <mergeCell ref="S37:AA37"/>
    <mergeCell ref="AH28:AL28"/>
    <mergeCell ref="AH29:AL29"/>
    <mergeCell ref="O25:T25"/>
    <mergeCell ref="V25:AD25"/>
    <mergeCell ref="AE25:AK25"/>
    <mergeCell ref="G21:I21"/>
    <mergeCell ref="J21:R21"/>
    <mergeCell ref="G22:I22"/>
    <mergeCell ref="J22:P22"/>
    <mergeCell ref="S22:U22"/>
    <mergeCell ref="AB28:AD29"/>
    <mergeCell ref="AE28:AG29"/>
    <mergeCell ref="E29:N29"/>
    <mergeCell ref="S29:AA29"/>
    <mergeCell ref="B27:F27"/>
    <mergeCell ref="E28:N28"/>
    <mergeCell ref="O28:P29"/>
    <mergeCell ref="Q28:R29"/>
    <mergeCell ref="S28:AA28"/>
    <mergeCell ref="B28:D29"/>
    <mergeCell ref="G25:N25"/>
    <mergeCell ref="B15:F15"/>
    <mergeCell ref="G15:I15"/>
    <mergeCell ref="J15:R15"/>
    <mergeCell ref="S15:AM15"/>
    <mergeCell ref="G16:I16"/>
    <mergeCell ref="J16:Q16"/>
    <mergeCell ref="V22:AC22"/>
    <mergeCell ref="G23:AL23"/>
    <mergeCell ref="G24:I24"/>
    <mergeCell ref="J24:M24"/>
    <mergeCell ref="B20:U20"/>
    <mergeCell ref="G12:AL12"/>
    <mergeCell ref="G13:I13"/>
    <mergeCell ref="J13:Q13"/>
    <mergeCell ref="R13:T13"/>
    <mergeCell ref="U13:AB13"/>
    <mergeCell ref="G17:I17"/>
    <mergeCell ref="J17:M17"/>
    <mergeCell ref="O18:T18"/>
    <mergeCell ref="V18:AD18"/>
    <mergeCell ref="AE18:AK18"/>
    <mergeCell ref="G18:N18"/>
    <mergeCell ref="D1:J1"/>
    <mergeCell ref="A3:D3"/>
    <mergeCell ref="B4:AL5"/>
    <mergeCell ref="B7:K7"/>
    <mergeCell ref="N7:R7"/>
    <mergeCell ref="S7:W7"/>
    <mergeCell ref="B9:F9"/>
    <mergeCell ref="G9:AK9"/>
    <mergeCell ref="D11:F11"/>
    <mergeCell ref="G11:M11"/>
    <mergeCell ref="E30:I30"/>
    <mergeCell ref="E31:I31"/>
    <mergeCell ref="E32:I32"/>
    <mergeCell ref="E33:I33"/>
    <mergeCell ref="E34:I34"/>
    <mergeCell ref="E35:I35"/>
    <mergeCell ref="E36:I36"/>
    <mergeCell ref="E37:I37"/>
    <mergeCell ref="J30:N30"/>
    <mergeCell ref="J31:N31"/>
    <mergeCell ref="J32:N32"/>
    <mergeCell ref="J33:N33"/>
    <mergeCell ref="J34:N34"/>
    <mergeCell ref="J35:N35"/>
    <mergeCell ref="J36:N36"/>
    <mergeCell ref="J37:N37"/>
    <mergeCell ref="B38:D39"/>
    <mergeCell ref="B40:D41"/>
    <mergeCell ref="B42:D43"/>
    <mergeCell ref="B44:D45"/>
    <mergeCell ref="AH38:AL39"/>
    <mergeCell ref="AH40:AL41"/>
    <mergeCell ref="AH42:AL43"/>
    <mergeCell ref="AH44:AL45"/>
    <mergeCell ref="E41:I41"/>
    <mergeCell ref="J41:N41"/>
    <mergeCell ref="E42:I42"/>
    <mergeCell ref="J42:N42"/>
    <mergeCell ref="E43:I43"/>
    <mergeCell ref="J43:N43"/>
    <mergeCell ref="E44:I44"/>
    <mergeCell ref="J44:N44"/>
    <mergeCell ref="E45:I45"/>
    <mergeCell ref="J45:N45"/>
    <mergeCell ref="AB40:AD41"/>
    <mergeCell ref="AE40:AG41"/>
    <mergeCell ref="E38:I38"/>
    <mergeCell ref="J38:N38"/>
    <mergeCell ref="E39:I39"/>
    <mergeCell ref="J39:N39"/>
  </mergeCells>
  <phoneticPr fontId="2"/>
  <hyperlinks>
    <hyperlink ref="D1" location="Top!A1" display="Topへ戻る"/>
  </hyperlinks>
  <pageMargins left="0.70866141732283472" right="0.70866141732283472" top="0.74803149606299213" bottom="0.94488188976377963" header="0.31496062992125984" footer="0.31496062992125984"/>
  <pageSetup paperSize="9" orientation="portrait" r:id="rId1"/>
  <ignoredErrors>
    <ignoredError sqref="O34:AA34 O35:AA35 O36:AA36 O37:AA37 O30:AA30 O31:AA31 O32:AA32 O33:AA33 E31:N35 E36:N3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11</vt:i4>
      </vt:variant>
    </vt:vector>
  </HeadingPairs>
  <TitlesOfParts>
    <vt:vector size="25" baseType="lpstr">
      <vt:lpstr>Top</vt:lpstr>
      <vt:lpstr>①基本情報</vt:lpstr>
      <vt:lpstr>②男入力</vt:lpstr>
      <vt:lpstr>③女入力</vt:lpstr>
      <vt:lpstr>④外字</vt:lpstr>
      <vt:lpstr>⑤男選択</vt:lpstr>
      <vt:lpstr>⑥女選択</vt:lpstr>
      <vt:lpstr>⑦日付</vt:lpstr>
      <vt:lpstr>⑧-1女団印刷</vt:lpstr>
      <vt:lpstr>⑧-2男団印刷</vt:lpstr>
      <vt:lpstr>⑧-3女個印刷</vt:lpstr>
      <vt:lpstr>⑧-4男個印刷</vt:lpstr>
      <vt:lpstr>⑨ｰ２委員長集約(団体)</vt:lpstr>
      <vt:lpstr>⑨ｰ３委員長集約(個人)</vt:lpstr>
      <vt:lpstr>①基本情報!Print_Area</vt:lpstr>
      <vt:lpstr>②男入力!Print_Area</vt:lpstr>
      <vt:lpstr>③女入力!Print_Area</vt:lpstr>
      <vt:lpstr>④外字!Print_Area</vt:lpstr>
      <vt:lpstr>'⑧-1女団印刷'!Print_Area</vt:lpstr>
      <vt:lpstr>'⑧-2男団印刷'!Print_Area</vt:lpstr>
      <vt:lpstr>'⑧-3女個印刷'!Print_Area</vt:lpstr>
      <vt:lpstr>'⑧-4男個印刷'!Print_Area</vt:lpstr>
      <vt:lpstr>'⑨ｰ２委員長集約(団体)'!Print_Area</vt:lpstr>
      <vt:lpstr>'⑨ｰ３委員長集約(個人)'!Print_Area</vt:lpstr>
      <vt:lpstr>Top!Print_Area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全国中学校柔道大会実行委員会</dc:creator>
  <cp:keywords/>
  <dc:description/>
  <cp:lastModifiedBy>instuser</cp:lastModifiedBy>
  <cp:revision/>
  <cp:lastPrinted>2021-02-10T07:38:21Z</cp:lastPrinted>
  <dcterms:created xsi:type="dcterms:W3CDTF">2010-04-27T04:22:18Z</dcterms:created>
  <dcterms:modified xsi:type="dcterms:W3CDTF">2022-06-15T23:46:58Z</dcterms:modified>
  <cp:category/>
  <cp:contentStatus/>
</cp:coreProperties>
</file>